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600" windowHeight="9285" firstSheet="1" activeTab="14"/>
  </bookViews>
  <sheets>
    <sheet name="титульник" sheetId="1" r:id="rId1"/>
    <sheet name="сведения" sheetId="2" r:id="rId2"/>
    <sheet name="т.1" sheetId="3" r:id="rId3"/>
    <sheet name="т.2" sheetId="4" r:id="rId4"/>
    <sheet name="т.2.1." sheetId="5" r:id="rId5"/>
    <sheet name="т.3,4" sheetId="6" r:id="rId6"/>
    <sheet name="211" sheetId="7" r:id="rId7"/>
    <sheet name="212" sheetId="8" r:id="rId8"/>
    <sheet name="213" sheetId="9" r:id="rId9"/>
    <sheet name="291" sheetId="11" r:id="rId10"/>
    <sheet name="221" sheetId="10" r:id="rId11"/>
    <sheet name="223" sheetId="12" r:id="rId12"/>
    <sheet name="225" sheetId="13" r:id="rId13"/>
    <sheet name="226,228" sheetId="14" r:id="rId14"/>
    <sheet name="310" sheetId="15" r:id="rId15"/>
    <sheet name="340" sheetId="16" r:id="rId16"/>
  </sheets>
  <definedNames>
    <definedName name="_xlnm.Print_Area" localSheetId="6">'211'!$A$1:$L$27</definedName>
    <definedName name="_xlnm.Print_Area" localSheetId="7">'212'!$A$1:$L$57</definedName>
    <definedName name="_xlnm.Print_Area" localSheetId="8">'213'!$A$1:$K$46</definedName>
    <definedName name="_xlnm.Print_Area" localSheetId="10">'221'!$A$1:$K$36</definedName>
    <definedName name="_xlnm.Print_Area" localSheetId="11">'223'!$A$1:$K$38</definedName>
    <definedName name="_xlnm.Print_Area" localSheetId="12">'225'!$A$1:$K$46</definedName>
    <definedName name="_xlnm.Print_Area" localSheetId="13">'226,228'!$A$1:$K$43</definedName>
    <definedName name="_xlnm.Print_Area" localSheetId="9">'291'!$A$1:$K$75</definedName>
    <definedName name="_xlnm.Print_Area" localSheetId="14">'310'!$A$1:$K$51</definedName>
    <definedName name="_xlnm.Print_Area" localSheetId="15">'340'!$A$1:$L$52</definedName>
    <definedName name="_xlnm.Print_Area" localSheetId="2">т.1!$A$1:$L$25</definedName>
    <definedName name="_xlnm.Print_Area" localSheetId="3">т.2!$A$1:$L$42</definedName>
    <definedName name="_xlnm.Print_Area" localSheetId="4">т.2.1.!$A$1:$L$32</definedName>
    <definedName name="_xlnm.Print_Area" localSheetId="5">'т.3,4'!$A$1:$L$40</definedName>
  </definedNames>
  <calcPr calcId="145621" iterate="1"/>
</workbook>
</file>

<file path=xl/calcChain.xml><?xml version="1.0" encoding="utf-8"?>
<calcChain xmlns="http://schemas.openxmlformats.org/spreadsheetml/2006/main">
  <c r="K14" i="14" l="1"/>
  <c r="L14" i="8"/>
  <c r="G13" i="4"/>
  <c r="L15" i="16"/>
  <c r="L13" i="16"/>
  <c r="K26" i="13"/>
  <c r="L14" i="16"/>
  <c r="L19" i="16"/>
  <c r="L18" i="16"/>
  <c r="K36" i="15"/>
  <c r="K28" i="15"/>
  <c r="K37" i="15" s="1"/>
  <c r="K12" i="14"/>
  <c r="L28" i="15" l="1"/>
  <c r="K29" i="13" l="1"/>
  <c r="K19" i="14"/>
  <c r="K27" i="13"/>
  <c r="K15" i="14"/>
  <c r="K13" i="14"/>
  <c r="K20" i="14"/>
  <c r="K8" i="14"/>
  <c r="L12" i="16" l="1"/>
  <c r="L24" i="16" s="1"/>
  <c r="L50" i="16" l="1"/>
  <c r="K74" i="11"/>
  <c r="K20" i="11"/>
  <c r="L35" i="16" l="1"/>
  <c r="L23" i="16"/>
  <c r="K41" i="14"/>
  <c r="K43" i="14" s="1"/>
  <c r="F13" i="4"/>
  <c r="K40" i="4" l="1"/>
  <c r="L48" i="16"/>
  <c r="K51" i="15" l="1"/>
  <c r="K49" i="11" l="1"/>
  <c r="K25" i="13"/>
  <c r="K28" i="13"/>
  <c r="K16" i="14"/>
  <c r="K44" i="13" l="1"/>
  <c r="K9" i="14" l="1"/>
  <c r="K33" i="14"/>
  <c r="K22" i="14" l="1"/>
  <c r="K23" i="14" s="1"/>
  <c r="K29" i="10"/>
  <c r="K23" i="10"/>
  <c r="K32" i="10" s="1"/>
  <c r="I61" i="9" l="1"/>
  <c r="I70" i="9" s="1"/>
  <c r="K70" i="9" s="1"/>
  <c r="L35" i="7"/>
  <c r="K24" i="11"/>
  <c r="L47" i="16"/>
  <c r="K31" i="4" l="1"/>
  <c r="L51" i="16"/>
  <c r="I67" i="9"/>
  <c r="K67" i="9" s="1"/>
  <c r="K61" i="9"/>
  <c r="I65" i="9"/>
  <c r="K65" i="9" s="1"/>
  <c r="K13" i="4"/>
  <c r="K45" i="13"/>
  <c r="H31" i="4" s="1"/>
  <c r="F27" i="5"/>
  <c r="E27" i="5"/>
  <c r="I22" i="5"/>
  <c r="I27" i="5" s="1"/>
  <c r="H22" i="5"/>
  <c r="H27" i="5" s="1"/>
  <c r="K71" i="9" l="1"/>
  <c r="K31" i="13"/>
  <c r="K33" i="12" l="1"/>
  <c r="K26" i="12"/>
  <c r="K29" i="12"/>
  <c r="K31" i="12"/>
  <c r="L23" i="8"/>
  <c r="F24" i="4" s="1"/>
  <c r="K35" i="12" l="1"/>
  <c r="F31" i="4" s="1"/>
  <c r="H21" i="4"/>
  <c r="H24" i="7"/>
  <c r="I24" i="7" s="1"/>
  <c r="H23" i="7"/>
  <c r="I23" i="7" s="1"/>
  <c r="F22" i="7"/>
  <c r="F11" i="7"/>
  <c r="F10" i="7"/>
  <c r="L10" i="7" s="1"/>
  <c r="E40" i="4"/>
  <c r="L36" i="16"/>
  <c r="G31" i="4" s="1"/>
  <c r="K63" i="15"/>
  <c r="K62" i="11"/>
  <c r="K27" i="4" s="1"/>
  <c r="K21" i="4" s="1"/>
  <c r="K50" i="11"/>
  <c r="F27" i="4" s="1"/>
  <c r="L57" i="8"/>
  <c r="L44" i="8"/>
  <c r="L45" i="8" s="1"/>
  <c r="F25" i="7"/>
  <c r="L25" i="7" s="1"/>
  <c r="F12" i="7"/>
  <c r="K22" i="7" l="1"/>
  <c r="L22" i="7" s="1"/>
  <c r="L27" i="7" s="1"/>
  <c r="K11" i="7"/>
  <c r="L11" i="7" s="1"/>
  <c r="K12" i="7"/>
  <c r="L12" i="7" s="1"/>
  <c r="H13" i="4"/>
  <c r="E13" i="4" s="1"/>
  <c r="F24" i="7"/>
  <c r="L24" i="7" s="1"/>
  <c r="F23" i="7"/>
  <c r="L23" i="7" s="1"/>
  <c r="E27" i="4"/>
  <c r="E24" i="4"/>
  <c r="L13" i="7" l="1"/>
  <c r="F23" i="4" s="1"/>
  <c r="I14" i="9" l="1"/>
  <c r="I23" i="9" s="1"/>
  <c r="K23" i="9" s="1"/>
  <c r="G23" i="4"/>
  <c r="I35" i="9"/>
  <c r="K35" i="9" s="1"/>
  <c r="E31" i="4"/>
  <c r="D22" i="5" s="1"/>
  <c r="D27" i="5" s="1"/>
  <c r="E23" i="4" l="1"/>
  <c r="K14" i="9"/>
  <c r="I18" i="9"/>
  <c r="K18" i="9" s="1"/>
  <c r="I20" i="9"/>
  <c r="K20" i="9" s="1"/>
  <c r="I41" i="9"/>
  <c r="K41" i="9" s="1"/>
  <c r="I44" i="9"/>
  <c r="K44" i="9" s="1"/>
  <c r="I39" i="9"/>
  <c r="K39" i="9" s="1"/>
  <c r="G22" i="5"/>
  <c r="D29" i="5"/>
  <c r="G29" i="5" s="1"/>
  <c r="G27" i="5"/>
  <c r="K24" i="9" l="1"/>
  <c r="K45" i="9"/>
  <c r="G25" i="4" s="1"/>
  <c r="F25" i="4"/>
  <c r="F22" i="4" s="1"/>
  <c r="F21" i="4" s="1"/>
  <c r="G22" i="4" l="1"/>
  <c r="E22" i="4" s="1"/>
  <c r="E25" i="4"/>
  <c r="G21" i="4" l="1"/>
  <c r="E21" i="4" s="1"/>
</calcChain>
</file>

<file path=xl/sharedStrings.xml><?xml version="1.0" encoding="utf-8"?>
<sst xmlns="http://schemas.openxmlformats.org/spreadsheetml/2006/main" count="741" uniqueCount="396">
  <si>
    <t>УТВЕРЖДАЮ:</t>
  </si>
  <si>
    <t>«Управление образования»</t>
  </si>
  <si>
    <t>ПЛАН</t>
  </si>
  <si>
    <t>ФИНАНСОВО-ХОЗЯЙСТВЕННОЙ ДЕЯТЕЛЬНОСТИ</t>
  </si>
  <si>
    <t>КОДЫ</t>
  </si>
  <si>
    <t>Форма по КФД</t>
  </si>
  <si>
    <t>Дата</t>
  </si>
  <si>
    <t>Наименование учреждения</t>
  </si>
  <si>
    <t>по ОКПО</t>
  </si>
  <si>
    <t>по ОКЕИ</t>
  </si>
  <si>
    <t>Единица измерения: руб.</t>
  </si>
  <si>
    <t>Наименование органа, осуществляющего</t>
  </si>
  <si>
    <t>функции и полномочия Учредителя</t>
  </si>
  <si>
    <t>Отраслевой орган администрации Сосьвинского городского округа</t>
  </si>
  <si>
    <t>Адрес фактического местонахождения</t>
  </si>
  <si>
    <t>учреждения</t>
  </si>
  <si>
    <t>I. СВЕДЕНИЯ О ДЕЯТЕЛЬНОСТИ МУНИЦИПАЛЬНОГО</t>
  </si>
  <si>
    <t>УЧРЕЖДЕНИЯ (ПОДРАЗДЕЛЕНИЯ)</t>
  </si>
  <si>
    <t>1.1. Целью деятельности является:</t>
  </si>
  <si>
    <t>1.2.    Основные задачи учреждения:</t>
  </si>
  <si>
    <t>1.3.    Виды деятельности учреждения:</t>
  </si>
  <si>
    <t>1.4.    Перечень услуг (работ), осуществляемых на платной основе:</t>
  </si>
  <si>
    <t xml:space="preserve">Показатели финансового состояния учреждения   
</t>
  </si>
  <si>
    <t>(последнюю отчетную дату)</t>
  </si>
  <si>
    <t>№ п/п</t>
  </si>
  <si>
    <t>Наименование показателя</t>
  </si>
  <si>
    <t>Сумма, тыс. руб.</t>
  </si>
  <si>
    <t>Нефинансовые активы, всего:</t>
  </si>
  <si>
    <t xml:space="preserve">из них:
недвижимое имущество, всего:
</t>
  </si>
  <si>
    <t xml:space="preserve">в том числе:
остаточная стоимость
</t>
  </si>
  <si>
    <t>особо ценное движимое имущество, всего:</t>
  </si>
  <si>
    <t>Финансовые активы, всего:</t>
  </si>
  <si>
    <t xml:space="preserve">из них:
денежные средства учреждения, всего
</t>
  </si>
  <si>
    <t xml:space="preserve">в том числе:
денежные средства учреждения на счетах
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</si>
  <si>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</si>
  <si>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</si>
  <si>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</si>
  <si>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</si>
  <si>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</si>
  <si>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 xml:space="preserve">из них:
долговые обязательства
</t>
  </si>
  <si>
    <t>кредиторская задолженность:</t>
  </si>
  <si>
    <t xml:space="preserve">в том числе:
просроченная кредиторская задолженность
</t>
  </si>
  <si>
    <t>Показатели по поступлениям и выплатам учреждения</t>
  </si>
  <si>
    <t>Код строки</t>
  </si>
  <si>
    <t>Код по бюджетной классификации Российской Федерации</t>
  </si>
  <si>
    <t>Объем финансового обеспечения, руб. (с точностью до двух знаков после запятой - 0,00)</t>
  </si>
  <si>
    <t>всего</t>
  </si>
  <si>
    <t>в том числе:</t>
  </si>
  <si>
    <t>Субсидия на финансовое обеспечение выполнения муниципального задания из местного бюджета</t>
  </si>
  <si>
    <t>Субсидии, представляемые в соответствии с абзацем вторым пункта 1 статьи 78.1 Бюджетного кодекса Российской Федерации</t>
  </si>
  <si>
    <t>Поступления от оказания услуг (выполнения работ) на платной основе и от иной приносящей доход деятельности</t>
  </si>
  <si>
    <t>Поступления от доходов, всего:</t>
  </si>
  <si>
    <t>в том числе: 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</si>
  <si>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</si>
  <si>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</si>
  <si>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</si>
  <si>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</si>
  <si>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</si>
  <si>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</si>
  <si>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</si>
  <si>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 выплаты персоналу, всего:</t>
  </si>
  <si>
    <t>из них: оплата труда и начисления на выплаты по оплате труда</t>
  </si>
  <si>
    <t>социальные и иные выплаты населению, всего</t>
  </si>
  <si>
    <t>уплату налогов, сборов и иных платежей, всего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</si>
  <si>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</si>
  <si>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</si>
  <si>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</si>
  <si>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</si>
  <si>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</si>
  <si>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</si>
  <si>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</si>
  <si>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Из них: 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</si>
  <si>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</si>
  <si>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</si>
  <si>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</si>
  <si>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Из них:</t>
  </si>
  <si>
    <t>из них:</t>
  </si>
  <si>
    <t>Х</t>
  </si>
  <si>
    <t>Показатели выплат по расходам на закупку</t>
  </si>
  <si>
    <t>товаров, работ, услуг учреждения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</si>
  <si>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</si>
  <si>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- 0,00)</t>
  </si>
  <si>
    <t>всего на закупки</t>
  </si>
  <si>
    <t>в соответствии с Федеральным законом от 5 апреля 2013 года № 44-ФЗ «О контрактной системе в сфере закупок товаров, работ, услуг для обеспечения государственных и муниципальных нужд»</t>
  </si>
  <si>
    <t>в соответствии с Федеральным законом от 18 июля 2011 года № 223-ФЗ «О закупках товаров, работ, услуг отдельными видами юридических лиц»</t>
  </si>
  <si>
    <t>Выплаты по расходам на закупку товаров, работ, услуг всего:</t>
  </si>
  <si>
    <t>В том числе: на оплату контрактов, заключенных до начала очередного финансового года:</t>
  </si>
  <si>
    <t>1.</t>
  </si>
  <si>
    <t>2.</t>
  </si>
  <si>
    <t>На закупку товаров, работ, услуг по году начала закупки:</t>
  </si>
  <si>
    <t>Сведения о средствах, поступающих</t>
  </si>
  <si>
    <t>во временное распоряжение учреждения</t>
  </si>
  <si>
    <t>(очередной финансовый год)</t>
  </si>
  <si>
    <t>Сумма (руб. с точностью до двух знаков после запятой - 0,00)</t>
  </si>
  <si>
    <t>Поступление</t>
  </si>
  <si>
    <t>Выбытие</t>
  </si>
  <si>
    <t>040</t>
  </si>
  <si>
    <t>010</t>
  </si>
  <si>
    <t>020</t>
  </si>
  <si>
    <t>030</t>
  </si>
  <si>
    <t>Справочная информация</t>
  </si>
  <si>
    <t>Сумма (тыс. руб.)</t>
  </si>
  <si>
    <t>Объем публичных обязательств, всего:</t>
  </si>
  <si>
    <t>Объем бюджетных инвестиций (в части переданных полномочий муниципального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</si>
  <si>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</si>
  <si>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муниципального учреждения
(уполномоченное лицо)                                                               
</t>
  </si>
  <si>
    <t xml:space="preserve">Главный бухгалтер
муниципального учреждения                                                    
</t>
  </si>
  <si>
    <t>Исполнитель</t>
  </si>
  <si>
    <t>(подпись)   (расшифровка подписи)</t>
  </si>
  <si>
    <t>1. Расчеты (обоснования) выплат персоналу (строка 210)</t>
  </si>
  <si>
    <t>1.1. Расчеты (обоснования) расходов на оплату груда</t>
  </si>
  <si>
    <t xml:space="preserve">№
п/п
</t>
  </si>
  <si>
    <t xml:space="preserve">Должность,
группа
должностей
</t>
  </si>
  <si>
    <t xml:space="preserve">Установленная
численность,
единиц
</t>
  </si>
  <si>
    <t>Среднемесячный размер оплаты труда на одного работника, руб</t>
  </si>
  <si>
    <t>по должностному окладу</t>
  </si>
  <si>
    <t>по выплатам стимулирующего характера</t>
  </si>
  <si>
    <t xml:space="preserve">Ежемесячная надбавка к 
должностному окладу, %
</t>
  </si>
  <si>
    <t xml:space="preserve">Районный
коэффициент
</t>
  </si>
  <si>
    <t xml:space="preserve">Фонд оплаты труда в год, руб
(гр, 3 х гр. 4 (1 + гр. 8/100) 
х гр. 9 х 12) 
</t>
  </si>
  <si>
    <t>по выплатам компенсационного характера</t>
  </si>
  <si>
    <t>Итого:</t>
  </si>
  <si>
    <t xml:space="preserve">1.2. Расчеты (обоснования) выплат персоналу при направлении в служебные командировки
</t>
  </si>
  <si>
    <t>Выплаты персоналу при    направлении в служебные командировки в пределах территории Российской Федерации</t>
  </si>
  <si>
    <t>Наименование расходов</t>
  </si>
  <si>
    <t>Средний размер выплаты на одного работника в день. Руб</t>
  </si>
  <si>
    <t xml:space="preserve">Количество
работников
чел
</t>
  </si>
  <si>
    <t xml:space="preserve">Количество
дней
</t>
  </si>
  <si>
    <t>Сумма, руб. (гр. 3 х гр. 4 х гр. 5)</t>
  </si>
  <si>
    <t>1.1</t>
  </si>
  <si>
    <t xml:space="preserve">в том числе:
компенсация дополнительных расходов, связанных с проживанием вне места постоянного жительства (суточных)
</t>
  </si>
  <si>
    <t>1.2</t>
  </si>
  <si>
    <t>1.3</t>
  </si>
  <si>
    <t>компенсация расходов по проезд служебные командировки</t>
  </si>
  <si>
    <t>компенсация расходов по найму жилого помещения</t>
  </si>
  <si>
    <t>2</t>
  </si>
  <si>
    <t>Выплаты персоналу при направлении в служебные командировки на территории иностранных государств</t>
  </si>
  <si>
    <t>2.1</t>
  </si>
  <si>
    <t>2.2</t>
  </si>
  <si>
    <t>компенсация расходов по проезду в служебные командировки</t>
  </si>
  <si>
    <t>2.3</t>
  </si>
  <si>
    <t>х</t>
  </si>
  <si>
    <t>1.3. Расчеты (обоснования) выплат персоналу по уходу за ребенком</t>
  </si>
  <si>
    <t>№ и/II</t>
  </si>
  <si>
    <t xml:space="preserve">Наименование расходов </t>
  </si>
  <si>
    <t xml:space="preserve">Численность
работников,
получающих
пособие
</t>
  </si>
  <si>
    <t>Количество выплат в год на одного работника</t>
  </si>
  <si>
    <t>Размер выплаты (пособия) в месяц, руб</t>
  </si>
  <si>
    <t>Сумма, руб (гр. 3 х гр. 4 х гр. 5)</t>
  </si>
  <si>
    <t>1. Расчеты (обоснования) выплат персоналу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</si>
  <si>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</si>
  <si>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Страховые взносы в Пенсионный фонд Российской Федерации, всего</t>
  </si>
  <si>
    <t>Наименование государственного внебюджетного фонда</t>
  </si>
  <si>
    <t xml:space="preserve">Размер базы для
начисления страховых взносов, руб
</t>
  </si>
  <si>
    <t xml:space="preserve">Сумма
взноса,
руб
</t>
  </si>
  <si>
    <t>в том числе: по ставке 22,0%</t>
  </si>
  <si>
    <t>по ставке 10,0%</t>
  </si>
  <si>
    <t>с применением пониженных тарифов взносов в Пенсионный фонд Российской Федерации для отдельных категорий плательщиков _</t>
  </si>
  <si>
    <t>Страховые взносы в фонд социального страхования Российской Федерации, всего</t>
  </si>
  <si>
    <t xml:space="preserve">в том числе:
обязательное социальное страхование на случай временной нетрудоспособности и в связи с материнством по ставке 2,9%
</t>
  </si>
  <si>
    <t>с применением ставки взносов в Фонд социального страхования Российской Федерации по ставке 0,0%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</si>
  <si>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</si>
  <si>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</si>
  <si>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 %</t>
  </si>
  <si>
    <t>2.5</t>
  </si>
  <si>
    <t>обязательное социальное страхование от несчастных случаев на производстве и профессиональных заболеваний по ставке 0, %*</t>
  </si>
  <si>
    <t>3</t>
  </si>
  <si>
    <t>Страховые взносы в Федеральный фонд обязательного медицинского страхования, всего (по ставке 5,1%)</t>
  </si>
  <si>
    <t>Указываются страховые тарифы, дифференцированные по классам профессионального риска, установленные Федеральным законом от 22 декабря 2005 г., № 179-ФЗ «О страховых тарифах на обязательное социальное страхование от несчастных случаев на производстве и профессиональных заболеваний на 2006 год» (Собрание законодательства Российская Федерация, 2005, № 52, ст. 5592; 2015. № 51, ст. 7233).</t>
  </si>
  <si>
    <t>3. Расчет (обоснование) расходов на уплату налогов, сборов и иных платежей</t>
  </si>
  <si>
    <t>3.1. Расчет (обоснование) расходов на оплату налога на имущество</t>
  </si>
  <si>
    <t xml:space="preserve">Налоговая
база,
руб
</t>
  </si>
  <si>
    <t>Ставка налога, %</t>
  </si>
  <si>
    <t xml:space="preserve">Сумма
исчисленного налога, подлежащего уплате, руб (гр. 3 х гр. 4/100
</t>
  </si>
  <si>
    <t>Налог на имущество, всего</t>
  </si>
  <si>
    <t>в том числе по группам: недвижимое имущество</t>
  </si>
  <si>
    <t>3.2. Расчет (обоснование) расходов на оплату земельного налога</t>
  </si>
  <si>
    <t xml:space="preserve">Кадастровая
стоимость
земельного
участка
</t>
  </si>
  <si>
    <t xml:space="preserve">Сумма, руб (гр. 3 х гр. 4/100)0
</t>
  </si>
  <si>
    <t>Земельный налог, всего</t>
  </si>
  <si>
    <t>3.3. Расчет (обоснование) расходов на оплату прочих налогов и сборов</t>
  </si>
  <si>
    <t xml:space="preserve">Налоговая база, руб
</t>
  </si>
  <si>
    <t xml:space="preserve">Всего, руб (гр. 3 х гр. 4/100)
</t>
  </si>
  <si>
    <t>Транспортный налог</t>
  </si>
  <si>
    <t>в том числе по транспортным средствам:</t>
  </si>
  <si>
    <t xml:space="preserve">6. Расчет (обоснование) расходов на закупку товаров, работ, услуг </t>
  </si>
  <si>
    <t>6.1. Расчет (обоснование) расходов на оплату услуг связи</t>
  </si>
  <si>
    <t xml:space="preserve">№
п/н
</t>
  </si>
  <si>
    <t xml:space="preserve">Количество
номеров
</t>
  </si>
  <si>
    <t>Количество платежей в год</t>
  </si>
  <si>
    <t>Стоимость за единицу, руб</t>
  </si>
  <si>
    <t>Абонентская плата за номер</t>
  </si>
  <si>
    <t>Повременная оплата междугородных, международных и местных телефонных соединений</t>
  </si>
  <si>
    <t>Услуги телефонно-телеграфной, факсимильной, пейджинговой связи, радиосвязи</t>
  </si>
  <si>
    <t>Пересылка почтовой корреспонденции с использованием франкировальной машины</t>
  </si>
  <si>
    <t>Услуги фельдъегерской и специальной связи</t>
  </si>
  <si>
    <t>Услуги электронной почты (электронный адрес)</t>
  </si>
  <si>
    <t>6. Расчет (обоснование) расходов на закупку товаров, работ, услуг</t>
  </si>
  <si>
    <t>6.3. Расчет (обоснование) расходов на оплату коммунальных услуг</t>
  </si>
  <si>
    <t xml:space="preserve">Размер
потребления
ресурсов
</t>
  </si>
  <si>
    <t>Тариф (с учетом НДС), руб</t>
  </si>
  <si>
    <t xml:space="preserve">Индексация,
%
</t>
  </si>
  <si>
    <t>Сумма, руб (гр. 4 х гр. 5 х гр. 6)</t>
  </si>
  <si>
    <t>Электроснабжение, всего</t>
  </si>
  <si>
    <t>в том числе по объектам:</t>
  </si>
  <si>
    <t xml:space="preserve">Количество
</t>
  </si>
  <si>
    <t xml:space="preserve">6.5. Расчет (обоснование) расходов на оплату работ, услуг по содержанию имущества
</t>
  </si>
  <si>
    <t>Количество работ (услуг)</t>
  </si>
  <si>
    <t>Стоимость работ (услуг), руб</t>
  </si>
  <si>
    <t>6.6. Расчет (обоснование) расходов на оплату прочих работ, услуг</t>
  </si>
  <si>
    <t xml:space="preserve">Количество
договоров
</t>
  </si>
  <si>
    <t>Стоимость услуги, руб</t>
  </si>
  <si>
    <t>6.7 Расчет (обоснование) расходов на приобретение основных средств</t>
  </si>
  <si>
    <t xml:space="preserve">№
п/н
</t>
  </si>
  <si>
    <t xml:space="preserve">Средняя
стоимость,
руб
</t>
  </si>
  <si>
    <t>Сумма, руб (гр. 2 х гр. 3)</t>
  </si>
  <si>
    <t>в том числе по группам объектам:</t>
  </si>
  <si>
    <t>Приобретение основных средств</t>
  </si>
  <si>
    <t>6.8  Расчет (обоснование) расходов на приобретение материальных запасов</t>
  </si>
  <si>
    <t>Приобретение материалов</t>
  </si>
  <si>
    <t>в том числе по группам материалов:</t>
  </si>
  <si>
    <t>Муниципального бюджетного</t>
  </si>
  <si>
    <t>прочие выплаты персоналу</t>
  </si>
  <si>
    <t>начисления на выплаты по оплате труда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</si>
  <si>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</si>
  <si>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</si>
  <si>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t>Прочие работы, услуги. В том числе:</t>
  </si>
  <si>
    <t>Услуги по содержанию имущества. В том числе:</t>
  </si>
  <si>
    <r>
      <t>Источник финансового обеспечения</t>
    </r>
    <r>
      <rPr>
        <b/>
        <i/>
        <u/>
        <sz val="14"/>
        <color theme="1"/>
        <rFont val="Times New Roman"/>
        <family val="1"/>
        <charset val="204"/>
      </rPr>
      <t xml:space="preserve"> Местный бюджет</t>
    </r>
  </si>
  <si>
    <t>Услуги Интернет</t>
  </si>
  <si>
    <t>Н.Н. Волкова</t>
  </si>
  <si>
    <t>Субсидия на финансовое обеспечение выполнения муниципального задания из областного бюджета</t>
  </si>
  <si>
    <t>дошкольного образовательного</t>
  </si>
  <si>
    <t xml:space="preserve">Муниципальное бюджетное дошкольное </t>
  </si>
  <si>
    <t xml:space="preserve"> - развитие собственной внутренней жизни воспитанника (становление и формирование эмоционально-волевой сферы, интересов, мотивов, самооценки и самосознания ребенка) как фактора, обеспечивающего готовность к школьному обучению.</t>
  </si>
  <si>
    <t xml:space="preserve">  -  охрана жизни и укрепление физического и психического здоровья воспитанников, в том  числе их эмоцианального благополучия.</t>
  </si>
  <si>
    <t xml:space="preserve"> - обеспечение социально - коммуникативного, познавательного, речевого, художественно- эстетического и физического развития воспитанников.</t>
  </si>
  <si>
    <t xml:space="preserve"> - создание благоприятных условий для развития воспитанников в соответствии с их возрастными и индивидуальными особенностями и склонностями развития способностей и творческого потенциала</t>
  </si>
  <si>
    <t xml:space="preserve"> - воспитание с учетом возрастных категорий воспитанников гражданственности, уважения  к правам и свободам человека, любви к окружающей природе, Родине, семье.</t>
  </si>
  <si>
    <t>-    дошкольное образование (предшествующее начальному общему образованию).</t>
  </si>
  <si>
    <t>-    оказание услуг по присмотру и уходу за детьми дошкольного возраста.</t>
  </si>
  <si>
    <t>-    кружки различной направленности.</t>
  </si>
  <si>
    <t>-    театральная студия.</t>
  </si>
  <si>
    <t>-     коррекция речи детей дошкольного возраста.</t>
  </si>
  <si>
    <t>-     обучение детей дошкольного возраста чтению.</t>
  </si>
  <si>
    <t>Повар</t>
  </si>
  <si>
    <t>Младший обслуживающий персонал</t>
  </si>
  <si>
    <t>Заведующий</t>
  </si>
  <si>
    <t>Воспитатель</t>
  </si>
  <si>
    <t>Музыкальный руководитель</t>
  </si>
  <si>
    <t>Помощник воспитателя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</si>
  <si>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от приносящей доход деятельности</t>
    </r>
  </si>
  <si>
    <t>Продукты питания</t>
  </si>
  <si>
    <t>Моющие, чистящие, дезинфицирующие средства.</t>
  </si>
  <si>
    <t>Хозяйственные материалы</t>
  </si>
  <si>
    <t>Строительные материалы</t>
  </si>
  <si>
    <t>Канцелярские товары</t>
  </si>
  <si>
    <t>Пособие по уходу за ребенком</t>
  </si>
  <si>
    <t>Вывоз ЖБО, всего</t>
  </si>
  <si>
    <t>Техническое обслуживание средств пожарной сигнализации</t>
  </si>
  <si>
    <t>Обслуживание системы видеонаблюдения</t>
  </si>
  <si>
    <t>Техническое обслуживание программно-аппаратного комплекса по передаче сигнала о пожаре в пожарную часть</t>
  </si>
  <si>
    <t>Медицинский осмотр сотрудников</t>
  </si>
  <si>
    <t>-     обучение шитью и вязанию.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</si>
  <si>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211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</si>
  <si>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 xml:space="preserve">Местный бюджет
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</si>
  <si>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</t>
    </r>
    <r>
      <rPr>
        <b/>
        <i/>
        <u/>
        <sz val="14"/>
        <color theme="1"/>
        <rFont val="Times New Roman"/>
        <family val="1"/>
        <charset val="204"/>
      </rPr>
      <t xml:space="preserve"> 211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</si>
  <si>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 xml:space="preserve">119 </t>
    </r>
    <r>
      <rPr>
        <b/>
        <sz val="14"/>
        <color theme="1"/>
        <rFont val="Times New Roman"/>
        <family val="1"/>
        <charset val="204"/>
      </rPr>
      <t xml:space="preserve">КОСГУ </t>
    </r>
    <r>
      <rPr>
        <b/>
        <i/>
        <u/>
        <sz val="14"/>
        <color theme="1"/>
        <rFont val="Times New Roman"/>
        <family val="1"/>
        <charset val="204"/>
      </rPr>
      <t>213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</si>
  <si>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119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213</t>
    </r>
  </si>
  <si>
    <t xml:space="preserve">с применением пониженных тарифов взносов в Пенсионный фонд Российской Федерации для отдельных категорий плательщиков 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</si>
  <si>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221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</si>
  <si>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223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</si>
  <si>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225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</si>
  <si>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226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</si>
  <si>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310</t>
    </r>
  </si>
  <si>
    <t>0001</t>
  </si>
  <si>
    <t>1001</t>
  </si>
  <si>
    <t>906 0701</t>
  </si>
  <si>
    <t>906 0701 111</t>
  </si>
  <si>
    <t>906 0701 119</t>
  </si>
  <si>
    <t>906 0701 244 224</t>
  </si>
  <si>
    <t xml:space="preserve">Стоимость (руб.)
</t>
  </si>
  <si>
    <t>Количество договоров</t>
  </si>
  <si>
    <t>Стоимость работ (услуг)</t>
  </si>
  <si>
    <t>ТАБЛИЦА № 1</t>
  </si>
  <si>
    <t>ТАБЛИЦА № 2</t>
  </si>
  <si>
    <t>ТАБЛИЦА № 2.1</t>
  </si>
  <si>
    <t>ТАБЛИЦА № 4</t>
  </si>
  <si>
    <t>ТАБЛИЦА № 3</t>
  </si>
  <si>
    <t>Остатки прошлого года</t>
  </si>
  <si>
    <t>Обучение педагогических работников по дополнительным профессиональным программам</t>
  </si>
  <si>
    <t>Приобретение учебных пособий, игр, игрушек</t>
  </si>
  <si>
    <t>Вывоз ТБО</t>
  </si>
  <si>
    <t>Услуги СЭС: Аккарицидная обработка, обследование территории на заклещевленность; дезинфекция, дезинсекция, дератизация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</si>
  <si>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(110)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</si>
  <si>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(110)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</si>
  <si>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бюджет (120)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</si>
  <si>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(120)</t>
    </r>
  </si>
  <si>
    <t>Услуги нотариуса</t>
  </si>
  <si>
    <t>Налог на прибыль</t>
  </si>
  <si>
    <t>906 0701 112, 262</t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</si>
  <si>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от приносящей доход деятельности</t>
    </r>
  </si>
  <si>
    <t>учреждения детский сад</t>
  </si>
  <si>
    <t>на 2018 г. очередной финансовый год</t>
  </si>
  <si>
    <t>на 2019 г. 1-й год планового периода</t>
  </si>
  <si>
    <t>на 2020  2-й год планового периода</t>
  </si>
  <si>
    <t>Штрафы, пени</t>
  </si>
  <si>
    <t>Водоснабжение, всего</t>
  </si>
  <si>
    <t>Заправка и ремонт картриджа, ремонт оргтехники</t>
  </si>
  <si>
    <t xml:space="preserve">Курсы повышения квалификации, обучение  по программе повышения квалификации </t>
  </si>
  <si>
    <t>Аскорбиновая кислота</t>
  </si>
  <si>
    <t>Посуда</t>
  </si>
  <si>
    <t>электротовары</t>
  </si>
  <si>
    <t>Заведующиц складом</t>
  </si>
  <si>
    <t>Квалификационная категория (гр.5+гр6)*20%</t>
  </si>
  <si>
    <t>Сельские (гр.5*25%)</t>
  </si>
  <si>
    <t>Налоги, сборы, госпошлина</t>
  </si>
  <si>
    <t>Услуги междугородней связи</t>
  </si>
  <si>
    <t>Моющие, чистящие,дезинфицирующие средства</t>
  </si>
  <si>
    <t>Товары работы или услуги</t>
  </si>
  <si>
    <t xml:space="preserve"> № 7 "Ивушка"</t>
  </si>
  <si>
    <t>______________Т.В. Хлусова</t>
  </si>
  <si>
    <t>образовательное учреждение детский сад № 7 "Ивушка"</t>
  </si>
  <si>
    <t>624961, Свердловская область, Серовский район,</t>
  </si>
  <si>
    <t>с.Романово, ул. Центральная д.34а</t>
  </si>
  <si>
    <t>Теплоснабжение, всего</t>
  </si>
  <si>
    <t xml:space="preserve">специальная оценка условий труда </t>
  </si>
  <si>
    <t>Т.В. Хлусова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</si>
  <si>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иные цели</t>
    </r>
  </si>
  <si>
    <t>906 0701 851, 852, 853 291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</si>
  <si>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291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</si>
  <si>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852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291</t>
    </r>
  </si>
  <si>
    <t>Сантехника</t>
  </si>
  <si>
    <t>Восстановление Программного обеспечения</t>
  </si>
  <si>
    <t>ПО Антивирус Raspersky Internet Security Vulti-Device  2ПК 1year Box (продление)</t>
  </si>
  <si>
    <t>недоимка по налогу на имущество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</si>
  <si>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853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292</t>
    </r>
  </si>
  <si>
    <r>
      <t xml:space="preserve">Код видов расходов </t>
    </r>
    <r>
      <rPr>
        <b/>
        <u/>
        <sz val="14"/>
        <color theme="1"/>
        <rFont val="Times New Roman"/>
        <family val="1"/>
        <charset val="204"/>
      </rPr>
      <t xml:space="preserve">906 0701 0000000000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211 (600)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</si>
  <si>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 xml:space="preserve">119 </t>
    </r>
    <r>
      <rPr>
        <b/>
        <sz val="14"/>
        <color theme="1"/>
        <rFont val="Times New Roman"/>
        <family val="1"/>
        <charset val="204"/>
      </rPr>
      <t xml:space="preserve">КОСГУ </t>
    </r>
    <r>
      <rPr>
        <b/>
        <i/>
        <u/>
        <sz val="14"/>
        <color theme="1"/>
        <rFont val="Times New Roman"/>
        <family val="1"/>
        <charset val="204"/>
      </rPr>
      <t>213  (600)</t>
    </r>
  </si>
  <si>
    <t>Переосвидетельствование, зарядка огнетушителей, проверка работоспособности  вентиляционных каналов</t>
  </si>
  <si>
    <t>картридж "Антижелезо"</t>
  </si>
  <si>
    <t>мягкий инвентарь</t>
  </si>
  <si>
    <t>на 01 января 2019 г.</t>
  </si>
  <si>
    <t>на 1 января 2019 год</t>
  </si>
  <si>
    <t>шкафчики детские</t>
  </si>
  <si>
    <t>на 2019 г. очередной финансовый год</t>
  </si>
  <si>
    <t>на 2020 г. 1-й год планового периода</t>
  </si>
  <si>
    <t>на 2021г. 2-й год планового периода</t>
  </si>
  <si>
    <t>на 2021 г. 2-й год планового периода</t>
  </si>
  <si>
    <t>на 01 января 2019 год</t>
  </si>
  <si>
    <t>на 2019 год и плановый 2020 и 2021 годов</t>
  </si>
  <si>
    <t>установка системы экстренного оповещения</t>
  </si>
  <si>
    <t>замена оконных блоков (пищеблок, кабинет, приемная)</t>
  </si>
  <si>
    <t>Кредиторская задолженность за услуги связи за декабрь 2018года</t>
  </si>
  <si>
    <t xml:space="preserve">ИНН/КПП 6632015958/668001001 </t>
  </si>
  <si>
    <r>
      <t xml:space="preserve">Код видов расходов  906 0701 0650115850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u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225</t>
    </r>
  </si>
  <si>
    <t>кредиторская задолженность за  4 квартал  2018г</t>
  </si>
  <si>
    <t>Кредиторская задолженность за декабрь 2018 года</t>
  </si>
  <si>
    <r>
      <t xml:space="preserve">Код видов расходов 906 0701 0690210128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310</t>
    </r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</si>
  <si>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 иные цели</t>
    </r>
  </si>
  <si>
    <t>Приобретение оборудования  для охранной сигнализации с выводом сигнала "тревога"</t>
  </si>
  <si>
    <t>остатки прошлого года на 01.01.2019</t>
  </si>
  <si>
    <t>вывеска со шрифтом Брайля</t>
  </si>
  <si>
    <t>КОСГУ</t>
  </si>
  <si>
    <t>212</t>
  </si>
  <si>
    <t>226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</si>
  <si>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112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</si>
  <si>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 xml:space="preserve">Код видов расходов  906 0701 0690210128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u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228</t>
    </r>
  </si>
  <si>
    <t>Итого по КОСГУ  346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</si>
  <si>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  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</si>
  <si>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  КОСГУ </t>
    </r>
    <r>
      <rPr>
        <b/>
        <i/>
        <u/>
        <sz val="14"/>
        <color theme="1"/>
        <rFont val="Times New Roman"/>
        <family val="1"/>
        <charset val="204"/>
      </rPr>
      <t>346</t>
    </r>
  </si>
  <si>
    <t>дог.2500</t>
  </si>
  <si>
    <t>Стремянка 6 ступеней</t>
  </si>
  <si>
    <t>дог.2100,00</t>
  </si>
  <si>
    <t>3050+</t>
  </si>
  <si>
    <t>Оборудование охранной сигнализации с выводом сигнала "тревога"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</si>
  <si>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226,228</t>
    </r>
  </si>
  <si>
    <t>Итого по 226</t>
  </si>
  <si>
    <t>Пени по налогу на имущество</t>
  </si>
  <si>
    <t>аскорбиновая кислота</t>
  </si>
  <si>
    <t>палас  2,5*5</t>
  </si>
  <si>
    <t>мясорубка</t>
  </si>
  <si>
    <t>План светонакопительный</t>
  </si>
  <si>
    <t>Утюг</t>
  </si>
  <si>
    <t>Стул офисный</t>
  </si>
  <si>
    <t>Телефон</t>
  </si>
  <si>
    <t>Услуги по обслуживанию охранной сигнализации</t>
  </si>
  <si>
    <t>Ремонт оконных блоков</t>
  </si>
  <si>
    <t>Пособие по временной нетрудоспособности за  три дня за счет работодателя</t>
  </si>
  <si>
    <t>Услуги СЭС: проведение санитарно-эпидемиологических экспертиз; исследование воды, питьевой воды, пищевых продуктов, смывов; измерение искусственной освещенности, микроклимата, МЭД.Паразитологические исследования, обследования на норовирус и ротовирус, Гигиеническое обучение</t>
  </si>
  <si>
    <t>эл.дрель</t>
  </si>
  <si>
    <t>Вакцина Шигеллвак доза 1</t>
  </si>
  <si>
    <t>Н.А.Черненко</t>
  </si>
  <si>
    <t>Этажерка ( шкафчик)</t>
  </si>
  <si>
    <r>
      <t xml:space="preserve">Телефон 8(34385)4-45-34    </t>
    </r>
    <r>
      <rPr>
        <u/>
        <sz val="12"/>
        <color theme="1"/>
        <rFont val="Times New Roman"/>
        <family val="1"/>
        <charset val="204"/>
      </rPr>
      <t xml:space="preserve"> "23 "  декабря   2019 года</t>
    </r>
    <r>
      <rPr>
        <sz val="12"/>
        <color theme="1"/>
        <rFont val="Times New Roman"/>
        <family val="1"/>
        <charset val="204"/>
      </rPr>
      <t xml:space="preserve">
</t>
    </r>
  </si>
  <si>
    <t>возмещение персоналу расходов, произведенных в командировке с разрешения работодателя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</si>
</sst>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F800]dddd\,\ mmmm\ dd\,\ yyyy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6"/>
      <name val="Gulim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</xf>
    <xf numFmtId="43" fontId="25" fillId="0" borderId="0" applyFon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top"/>
    </xf>
    <xf numFmtId="0" fontId="4" fillId="0" borderId="2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vertical="top"/>
    </xf>
    <xf numFmtId="0" fontId="4" fillId="0" borderId="0" xfId="1" applyNumberFormat="1" applyFill="1" applyBorder="1" applyAlignment="1" applyProtection="1">
      <alignment horizontal="center" vertical="top"/>
    </xf>
    <xf numFmtId="0" fontId="7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horizontal="right" vertical="top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vertical="top"/>
    </xf>
    <xf numFmtId="0" fontId="8" fillId="0" borderId="0" xfId="1" applyNumberFormat="1" applyFont="1" applyFill="1" applyBorder="1" applyAlignment="1" applyProtection="1">
      <alignment vertical="top"/>
    </xf>
    <xf numFmtId="0" fontId="8" fillId="0" borderId="0" xfId="1" applyNumberFormat="1" applyFont="1" applyFill="1" applyBorder="1" applyAlignment="1" applyProtection="1">
      <alignment horizontal="justify" vertical="top"/>
    </xf>
    <xf numFmtId="0" fontId="9" fillId="0" borderId="0" xfId="0" applyFont="1"/>
    <xf numFmtId="0" fontId="9" fillId="0" borderId="2" xfId="0" applyFont="1" applyBorder="1"/>
    <xf numFmtId="0" fontId="2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/>
    <xf numFmtId="0" fontId="9" fillId="0" borderId="2" xfId="0" applyFont="1" applyBorder="1" applyAlignment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2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8" fillId="0" borderId="0" xfId="0" applyFont="1"/>
    <xf numFmtId="0" fontId="13" fillId="0" borderId="0" xfId="0" applyFont="1"/>
    <xf numFmtId="0" fontId="19" fillId="0" borderId="0" xfId="0" applyFont="1"/>
    <xf numFmtId="0" fontId="0" fillId="0" borderId="0" xfId="0" applyAlignment="1">
      <alignment horizontal="left"/>
    </xf>
    <xf numFmtId="164" fontId="8" fillId="0" borderId="0" xfId="1" applyNumberFormat="1" applyFont="1" applyFill="1" applyBorder="1" applyAlignment="1" applyProtection="1">
      <alignment vertical="top"/>
    </xf>
    <xf numFmtId="14" fontId="4" fillId="0" borderId="2" xfId="1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/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0" fillId="0" borderId="0" xfId="0" applyBorder="1"/>
    <xf numFmtId="4" fontId="24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9" fillId="0" borderId="2" xfId="0" applyNumberFormat="1" applyFont="1" applyBorder="1"/>
    <xf numFmtId="4" fontId="9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0" fontId="9" fillId="0" borderId="2" xfId="0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9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6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4" fontId="9" fillId="0" borderId="6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43" fontId="9" fillId="0" borderId="6" xfId="2" applyFont="1" applyBorder="1" applyAlignment="1">
      <alignment horizontal="center"/>
    </xf>
    <xf numFmtId="0" fontId="4" fillId="0" borderId="4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3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left" vertical="top"/>
    </xf>
    <xf numFmtId="0" fontId="5" fillId="0" borderId="0" xfId="1" applyNumberFormat="1" applyFont="1" applyFill="1" applyBorder="1" applyAlignment="1" applyProtection="1">
      <alignment horizontal="center" vertical="top"/>
    </xf>
    <xf numFmtId="0" fontId="6" fillId="0" borderId="0" xfId="1" applyNumberFormat="1" applyFont="1" applyFill="1" applyBorder="1" applyAlignment="1" applyProtection="1">
      <alignment horizontal="right" vertical="top"/>
    </xf>
    <xf numFmtId="0" fontId="6" fillId="0" borderId="10" xfId="1" applyNumberFormat="1" applyFont="1" applyFill="1" applyBorder="1" applyAlignment="1" applyProtection="1">
      <alignment horizontal="right" vertical="top"/>
    </xf>
    <xf numFmtId="0" fontId="4" fillId="0" borderId="4" xfId="1" applyNumberFormat="1" applyFont="1" applyFill="1" applyBorder="1" applyAlignment="1" applyProtection="1">
      <alignment horizontal="center" vertical="top"/>
    </xf>
    <xf numFmtId="0" fontId="4" fillId="0" borderId="3" xfId="1" applyNumberFormat="1" applyFont="1" applyFill="1" applyBorder="1" applyAlignment="1" applyProtection="1">
      <alignment horizontal="center" vertical="top"/>
    </xf>
    <xf numFmtId="0" fontId="5" fillId="0" borderId="10" xfId="1" applyNumberFormat="1" applyFont="1" applyFill="1" applyBorder="1" applyAlignment="1" applyProtection="1">
      <alignment horizontal="left" vertical="top"/>
    </xf>
    <xf numFmtId="0" fontId="8" fillId="0" borderId="0" xfId="1" applyNumberFormat="1" applyFont="1" applyFill="1" applyBorder="1" applyAlignment="1" applyProtection="1">
      <alignment horizontal="left" vertical="top"/>
    </xf>
    <xf numFmtId="164" fontId="8" fillId="0" borderId="0" xfId="1" applyNumberFormat="1" applyFont="1" applyFill="1" applyBorder="1" applyAlignment="1" applyProtection="1">
      <alignment horizontal="left" vertical="top"/>
    </xf>
    <xf numFmtId="164" fontId="8" fillId="0" borderId="0" xfId="1" applyNumberFormat="1" applyFont="1" applyFill="1" applyBorder="1" applyAlignment="1" applyProtection="1">
      <alignment horizontal="left"/>
    </xf>
    <xf numFmtId="49" fontId="9" fillId="0" borderId="0" xfId="0" applyNumberFormat="1" applyFont="1" applyAlignment="1">
      <alignment horizontal="lef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49" fontId="8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0" fillId="0" borderId="5" xfId="0" applyBorder="1"/>
    <xf numFmtId="0" fontId="9" fillId="0" borderId="6" xfId="0" applyFont="1" applyBorder="1" applyAlignment="1">
      <alignment horizontal="center" vertical="center"/>
    </xf>
    <xf numFmtId="0" fontId="0" fillId="0" borderId="7" xfId="0" applyBorder="1"/>
    <xf numFmtId="4" fontId="9" fillId="0" borderId="6" xfId="0" applyNumberFormat="1" applyFont="1" applyBorder="1" applyAlignment="1">
      <alignment horizontal="center" vertical="center"/>
    </xf>
    <xf numFmtId="4" fontId="0" fillId="0" borderId="5" xfId="0" applyNumberFormat="1" applyBorder="1"/>
    <xf numFmtId="0" fontId="9" fillId="0" borderId="6" xfId="0" applyFont="1" applyBorder="1" applyAlignment="1">
      <alignment horizontal="left" vertical="center"/>
    </xf>
    <xf numFmtId="4" fontId="11" fillId="0" borderId="6" xfId="0" applyNumberFormat="1" applyFont="1" applyBorder="1" applyAlignment="1">
      <alignment horizontal="center" vertical="center"/>
    </xf>
    <xf numFmtId="0" fontId="23" fillId="0" borderId="7" xfId="0" applyFont="1" applyBorder="1"/>
    <xf numFmtId="0" fontId="23" fillId="0" borderId="5" xfId="0" applyFont="1" applyBorder="1"/>
    <xf numFmtId="4" fontId="23" fillId="0" borderId="5" xfId="0" applyNumberFormat="1" applyFont="1" applyBorder="1"/>
    <xf numFmtId="4" fontId="0" fillId="0" borderId="7" xfId="0" applyNumberFormat="1" applyBorder="1"/>
    <xf numFmtId="0" fontId="9" fillId="0" borderId="6" xfId="0" applyFont="1" applyBorder="1" applyAlignment="1">
      <alignment horizontal="left" wrapText="1"/>
    </xf>
    <xf numFmtId="0" fontId="0" fillId="0" borderId="5" xfId="0" applyBorder="1" applyAlignment="1"/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 applyAlignment="1"/>
    <xf numFmtId="4" fontId="0" fillId="0" borderId="7" xfId="0" applyNumberFormat="1" applyFont="1" applyBorder="1"/>
    <xf numFmtId="4" fontId="0" fillId="0" borderId="5" xfId="0" applyNumberFormat="1" applyFont="1" applyBorder="1"/>
    <xf numFmtId="0" fontId="9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9" fillId="0" borderId="4" xfId="0" applyFont="1" applyBorder="1" applyAlignment="1">
      <alignment horizontal="center" vertical="center" wrapText="1"/>
    </xf>
    <xf numFmtId="0" fontId="0" fillId="0" borderId="11" xfId="0" applyBorder="1"/>
    <xf numFmtId="0" fontId="0" fillId="0" borderId="3" xfId="0" applyBorder="1"/>
    <xf numFmtId="0" fontId="0" fillId="0" borderId="15" xfId="0" applyBorder="1"/>
    <xf numFmtId="0" fontId="0" fillId="0" borderId="1" xfId="0" applyBorder="1"/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6" xfId="0" applyFont="1" applyBorder="1" applyAlignment="1">
      <alignment wrapText="1"/>
    </xf>
    <xf numFmtId="0" fontId="9" fillId="0" borderId="5" xfId="0" applyFont="1" applyBorder="1" applyAlignment="1">
      <alignment wrapText="1"/>
    </xf>
    <xf numFmtId="2" fontId="0" fillId="0" borderId="0" xfId="0" applyNumberFormat="1" applyAlignment="1">
      <alignment horizont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4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" fontId="9" fillId="2" borderId="6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4" fontId="10" fillId="0" borderId="6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2" fontId="9" fillId="0" borderId="6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0" workbookViewId="0">
      <selection activeCell="I21" sqref="I21:I22"/>
    </sheetView>
  </sheetViews>
  <sheetFormatPr defaultRowHeight="15" x14ac:dyDescent="0.25"/>
  <cols>
    <col min="6" max="6" width="9.7109375" customWidth="1"/>
    <col min="7" max="8" width="10" customWidth="1"/>
    <col min="9" max="9" width="12.85546875" customWidth="1"/>
  </cols>
  <sheetData>
    <row r="1" spans="1:9" ht="15.75" x14ac:dyDescent="0.25">
      <c r="A1" s="1"/>
      <c r="B1" s="1"/>
      <c r="C1" s="1"/>
      <c r="D1" s="1"/>
      <c r="E1" s="1"/>
      <c r="F1" s="13"/>
      <c r="G1" s="168" t="s">
        <v>0</v>
      </c>
      <c r="H1" s="168"/>
      <c r="I1" s="168"/>
    </row>
    <row r="2" spans="1:9" ht="15.75" x14ac:dyDescent="0.25">
      <c r="A2" s="1"/>
      <c r="B2" s="1"/>
      <c r="C2" s="1"/>
      <c r="D2" s="1"/>
      <c r="E2" s="1"/>
      <c r="F2" s="13"/>
      <c r="G2" s="168" t="s">
        <v>247</v>
      </c>
      <c r="H2" s="168"/>
      <c r="I2" s="168"/>
    </row>
    <row r="3" spans="1:9" ht="15.75" x14ac:dyDescent="0.25">
      <c r="A3" s="1"/>
      <c r="B3" s="1"/>
      <c r="C3" s="1"/>
      <c r="D3" s="1"/>
      <c r="E3" s="1"/>
      <c r="F3" s="13"/>
      <c r="G3" s="168" t="s">
        <v>221</v>
      </c>
      <c r="H3" s="168"/>
      <c r="I3" s="168"/>
    </row>
    <row r="4" spans="1:9" ht="15.75" x14ac:dyDescent="0.25">
      <c r="A4" s="1"/>
      <c r="B4" s="1"/>
      <c r="C4" s="1"/>
      <c r="D4" s="1"/>
      <c r="E4" s="1"/>
      <c r="F4" s="13"/>
      <c r="G4" s="168" t="s">
        <v>232</v>
      </c>
      <c r="H4" s="168"/>
      <c r="I4" s="168"/>
    </row>
    <row r="5" spans="1:9" ht="15.75" x14ac:dyDescent="0.25">
      <c r="A5" s="1"/>
      <c r="B5" s="1"/>
      <c r="C5" s="1"/>
      <c r="D5" s="1"/>
      <c r="E5" s="1"/>
      <c r="F5" s="13"/>
      <c r="G5" s="168" t="s">
        <v>302</v>
      </c>
      <c r="H5" s="168"/>
      <c r="I5" s="168"/>
    </row>
    <row r="6" spans="1:9" s="9" customFormat="1" ht="15.75" x14ac:dyDescent="0.25">
      <c r="F6" s="13"/>
      <c r="G6" s="168" t="s">
        <v>320</v>
      </c>
      <c r="H6" s="168"/>
      <c r="I6" s="168"/>
    </row>
    <row r="7" spans="1:9" ht="31.5" customHeight="1" x14ac:dyDescent="0.25">
      <c r="F7" s="38"/>
      <c r="G7" s="170" t="s">
        <v>321</v>
      </c>
      <c r="H7" s="170"/>
      <c r="I7" s="170"/>
    </row>
    <row r="8" spans="1:9" ht="15.75" x14ac:dyDescent="0.25">
      <c r="A8" s="1"/>
      <c r="B8" s="1"/>
      <c r="C8" s="1"/>
      <c r="D8" s="1"/>
      <c r="E8" s="1"/>
      <c r="F8" s="168"/>
      <c r="G8" s="168"/>
      <c r="H8" s="168"/>
      <c r="I8" s="168"/>
    </row>
    <row r="9" spans="1:9" ht="15.75" x14ac:dyDescent="0.25">
      <c r="A9" s="1"/>
      <c r="B9" s="1"/>
      <c r="C9" s="1"/>
      <c r="D9" s="1"/>
      <c r="E9" s="1"/>
      <c r="F9" s="169"/>
      <c r="G9" s="169"/>
      <c r="H9" s="169"/>
      <c r="I9" s="169"/>
    </row>
    <row r="10" spans="1:9" x14ac:dyDescent="0.25">
      <c r="G10" s="37"/>
    </row>
    <row r="11" spans="1:9" ht="15.75" x14ac:dyDescent="0.25">
      <c r="A11" s="1"/>
      <c r="B11" s="1"/>
      <c r="C11" s="1"/>
      <c r="D11" s="1"/>
      <c r="E11" s="2" t="s">
        <v>2</v>
      </c>
      <c r="F11" s="1"/>
      <c r="G11" s="1"/>
      <c r="H11" s="1"/>
      <c r="I11" s="1"/>
    </row>
    <row r="13" spans="1:9" ht="15.75" x14ac:dyDescent="0.25">
      <c r="A13" s="1"/>
      <c r="B13" s="162" t="s">
        <v>3</v>
      </c>
      <c r="C13" s="162"/>
      <c r="D13" s="162"/>
      <c r="E13" s="162"/>
      <c r="F13" s="162"/>
      <c r="G13" s="162"/>
      <c r="H13" s="162"/>
      <c r="I13" s="1"/>
    </row>
    <row r="15" spans="1:9" ht="15.75" x14ac:dyDescent="0.25">
      <c r="A15" s="162" t="s">
        <v>350</v>
      </c>
      <c r="B15" s="162"/>
      <c r="C15" s="162"/>
      <c r="D15" s="162"/>
      <c r="E15" s="162"/>
      <c r="F15" s="162"/>
      <c r="G15" s="162"/>
      <c r="H15" s="162"/>
      <c r="I15" s="162"/>
    </row>
    <row r="17" spans="1:9" x14ac:dyDescent="0.25">
      <c r="A17" s="7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6" t="s">
        <v>4</v>
      </c>
    </row>
    <row r="19" spans="1:9" x14ac:dyDescent="0.25">
      <c r="A19" s="1"/>
      <c r="B19" s="1"/>
      <c r="C19" s="1"/>
      <c r="D19" s="1"/>
      <c r="E19" s="1"/>
      <c r="F19" s="1"/>
      <c r="G19" s="163" t="s">
        <v>5</v>
      </c>
      <c r="H19" s="164"/>
      <c r="I19" s="5"/>
    </row>
    <row r="20" spans="1:9" x14ac:dyDescent="0.25">
      <c r="A20" s="1"/>
      <c r="B20" s="1"/>
      <c r="C20" s="1"/>
      <c r="D20" s="1"/>
      <c r="E20" s="1"/>
      <c r="F20" s="1"/>
      <c r="G20" s="1"/>
      <c r="H20" s="8" t="s">
        <v>6</v>
      </c>
      <c r="I20" s="39">
        <v>43822</v>
      </c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65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66"/>
    </row>
    <row r="23" spans="1:9" x14ac:dyDescent="0.25">
      <c r="A23" s="3" t="s">
        <v>7</v>
      </c>
      <c r="B23" s="1"/>
      <c r="C23" s="1"/>
      <c r="D23" s="1"/>
      <c r="E23" s="1"/>
      <c r="F23" s="1"/>
      <c r="G23" s="1"/>
      <c r="H23" s="1"/>
      <c r="I23" s="165"/>
    </row>
    <row r="24" spans="1:9" ht="15.75" x14ac:dyDescent="0.25">
      <c r="A24" s="12" t="s">
        <v>233</v>
      </c>
      <c r="B24" s="1"/>
      <c r="C24" s="1"/>
      <c r="D24" s="1"/>
      <c r="E24" s="1"/>
      <c r="F24" s="1"/>
      <c r="G24" s="1"/>
      <c r="H24" s="1"/>
      <c r="I24" s="166"/>
    </row>
    <row r="25" spans="1:9" ht="15.75" x14ac:dyDescent="0.25">
      <c r="A25" s="161" t="s">
        <v>322</v>
      </c>
      <c r="B25" s="161"/>
      <c r="C25" s="161"/>
      <c r="D25" s="161"/>
      <c r="E25" s="161"/>
      <c r="F25" s="161"/>
      <c r="G25" s="161"/>
      <c r="H25" s="167"/>
      <c r="I25" s="158">
        <v>55780195</v>
      </c>
    </row>
    <row r="26" spans="1:9" ht="15.75" x14ac:dyDescent="0.25">
      <c r="A26" s="2"/>
      <c r="B26" s="2"/>
      <c r="C26" s="2"/>
      <c r="D26" s="2"/>
      <c r="E26" s="1"/>
      <c r="F26" s="1"/>
      <c r="G26" s="1"/>
      <c r="H26" s="1"/>
      <c r="I26" s="159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59"/>
    </row>
    <row r="28" spans="1:9" x14ac:dyDescent="0.25">
      <c r="A28" s="1"/>
      <c r="B28" s="1"/>
      <c r="C28" s="1"/>
      <c r="D28" s="1"/>
      <c r="E28" s="1"/>
      <c r="F28" s="1"/>
      <c r="G28" s="1"/>
      <c r="H28" s="8" t="s">
        <v>8</v>
      </c>
      <c r="I28" s="160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5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5"/>
    </row>
    <row r="31" spans="1:9" x14ac:dyDescent="0.25">
      <c r="A31" s="3" t="s">
        <v>354</v>
      </c>
      <c r="B31" s="1"/>
      <c r="C31" s="1"/>
      <c r="D31" s="1"/>
      <c r="E31" s="1"/>
      <c r="F31" s="1"/>
      <c r="G31" s="1"/>
      <c r="H31" s="1"/>
      <c r="I31" s="5"/>
    </row>
    <row r="32" spans="1:9" x14ac:dyDescent="0.25">
      <c r="A32" s="1"/>
      <c r="B32" s="1"/>
      <c r="C32" s="1"/>
      <c r="D32" s="1"/>
      <c r="E32" s="1"/>
      <c r="F32" s="1"/>
      <c r="G32" s="1"/>
      <c r="H32" s="8" t="s">
        <v>9</v>
      </c>
      <c r="I32" s="4">
        <v>383</v>
      </c>
    </row>
    <row r="33" spans="1:9" x14ac:dyDescent="0.25">
      <c r="A33" s="3" t="s">
        <v>10</v>
      </c>
      <c r="B33" s="1"/>
      <c r="C33" s="1"/>
      <c r="D33" s="1"/>
      <c r="E33" s="1"/>
      <c r="F33" s="1"/>
      <c r="G33" s="1"/>
      <c r="H33" s="1"/>
      <c r="I33" s="1"/>
    </row>
    <row r="35" spans="1:9" x14ac:dyDescent="0.25">
      <c r="A35" s="3" t="s">
        <v>11</v>
      </c>
      <c r="B35" s="1"/>
      <c r="C35" s="1"/>
      <c r="D35" s="1"/>
      <c r="E35" s="1"/>
      <c r="F35" s="1"/>
    </row>
    <row r="36" spans="1:9" x14ac:dyDescent="0.25">
      <c r="A36" s="3" t="s">
        <v>12</v>
      </c>
      <c r="B36" s="1"/>
      <c r="C36" s="1"/>
      <c r="D36" s="1"/>
      <c r="E36" s="1"/>
      <c r="F36" s="1"/>
    </row>
    <row r="37" spans="1:9" ht="15.75" x14ac:dyDescent="0.25">
      <c r="A37" s="2" t="s">
        <v>13</v>
      </c>
      <c r="B37" s="1"/>
      <c r="C37" s="1"/>
      <c r="D37" s="1"/>
      <c r="E37" s="1"/>
      <c r="F37" s="1"/>
    </row>
    <row r="38" spans="1:9" ht="15.75" x14ac:dyDescent="0.25">
      <c r="A38" s="2" t="s">
        <v>1</v>
      </c>
      <c r="B38" s="1"/>
      <c r="C38" s="1"/>
      <c r="D38" s="1"/>
      <c r="E38" s="1"/>
      <c r="F38" s="1"/>
    </row>
    <row r="39" spans="1:9" ht="15.75" x14ac:dyDescent="0.25">
      <c r="A39" s="2"/>
      <c r="B39" s="1"/>
      <c r="C39" s="1"/>
      <c r="D39" s="1"/>
      <c r="E39" s="1"/>
      <c r="F39" s="1"/>
    </row>
    <row r="41" spans="1:9" x14ac:dyDescent="0.25">
      <c r="A41" s="3" t="s">
        <v>14</v>
      </c>
      <c r="B41" s="1"/>
      <c r="C41" s="1"/>
      <c r="D41" s="1"/>
      <c r="E41" s="1"/>
      <c r="F41" s="1"/>
    </row>
    <row r="42" spans="1:9" x14ac:dyDescent="0.25">
      <c r="A42" s="3" t="s">
        <v>15</v>
      </c>
      <c r="B42" s="1"/>
      <c r="C42" s="1"/>
      <c r="D42" s="1"/>
      <c r="E42" s="1"/>
      <c r="F42" s="1"/>
    </row>
    <row r="43" spans="1:9" ht="15.75" x14ac:dyDescent="0.25">
      <c r="A43" s="161" t="s">
        <v>323</v>
      </c>
      <c r="B43" s="161"/>
      <c r="C43" s="161"/>
      <c r="D43" s="161"/>
      <c r="E43" s="161"/>
      <c r="F43" s="161"/>
    </row>
    <row r="44" spans="1:9" ht="15.75" x14ac:dyDescent="0.25">
      <c r="A44" s="161" t="s">
        <v>324</v>
      </c>
      <c r="B44" s="161"/>
      <c r="C44" s="161"/>
      <c r="D44" s="161"/>
      <c r="E44" s="1"/>
      <c r="F44" s="1"/>
    </row>
    <row r="46" spans="1:9" ht="15.75" x14ac:dyDescent="0.25">
      <c r="A46" s="2"/>
      <c r="B46" s="1"/>
      <c r="C46" s="1"/>
      <c r="D46" s="1"/>
      <c r="E46" s="1"/>
      <c r="F46" s="1"/>
    </row>
    <row r="47" spans="1:9" ht="15.75" x14ac:dyDescent="0.25">
      <c r="A47" s="2"/>
      <c r="B47" s="1"/>
      <c r="C47" s="1"/>
      <c r="D47" s="1"/>
      <c r="E47" s="1"/>
      <c r="F47" s="1"/>
    </row>
  </sheetData>
  <mergeCells count="18">
    <mergeCell ref="F8:I8"/>
    <mergeCell ref="F9:I9"/>
    <mergeCell ref="G1:I1"/>
    <mergeCell ref="G2:I2"/>
    <mergeCell ref="G3:I3"/>
    <mergeCell ref="G4:I4"/>
    <mergeCell ref="G5:I5"/>
    <mergeCell ref="G7:I7"/>
    <mergeCell ref="G6:I6"/>
    <mergeCell ref="I25:I28"/>
    <mergeCell ref="A44:D44"/>
    <mergeCell ref="A43:F43"/>
    <mergeCell ref="B13:H13"/>
    <mergeCell ref="G19:H19"/>
    <mergeCell ref="I21:I22"/>
    <mergeCell ref="I23:I24"/>
    <mergeCell ref="A15:I15"/>
    <mergeCell ref="A25:H25"/>
  </mergeCells>
  <pageMargins left="0.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5"/>
  <sheetViews>
    <sheetView topLeftCell="A19" zoomScaleNormal="100" zoomScaleSheetLayoutView="100" workbookViewId="0">
      <selection activeCell="K20" sqref="K20:K22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5.855468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208"/>
      <c r="R1" s="208"/>
      <c r="S1" s="208"/>
      <c r="T1" s="208"/>
    </row>
    <row r="2" spans="1:20" hidden="1" x14ac:dyDescent="0.25">
      <c r="Q2" s="208"/>
      <c r="R2" s="208"/>
      <c r="S2" s="208"/>
      <c r="T2" s="208"/>
    </row>
    <row r="3" spans="1:20" ht="10.5" hidden="1" customHeight="1" x14ac:dyDescent="0.25">
      <c r="Q3" s="208"/>
      <c r="R3" s="208"/>
      <c r="S3" s="208"/>
      <c r="T3" s="208"/>
    </row>
    <row r="4" spans="1:20" hidden="1" x14ac:dyDescent="0.25">
      <c r="Q4" s="208"/>
      <c r="R4" s="208"/>
      <c r="S4" s="208"/>
      <c r="T4" s="208"/>
    </row>
    <row r="5" spans="1:20" hidden="1" x14ac:dyDescent="0.25">
      <c r="Q5" s="208"/>
      <c r="R5" s="208"/>
      <c r="S5" s="208"/>
      <c r="T5" s="208"/>
    </row>
    <row r="6" spans="1:20" hidden="1" x14ac:dyDescent="0.25">
      <c r="Q6" s="208"/>
      <c r="R6" s="208"/>
      <c r="S6" s="208"/>
      <c r="T6" s="208"/>
    </row>
    <row r="7" spans="1:20" hidden="1" x14ac:dyDescent="0.25">
      <c r="Q7" s="208"/>
      <c r="R7" s="208"/>
      <c r="S7" s="208"/>
      <c r="T7" s="208"/>
    </row>
    <row r="8" spans="1:20" hidden="1" x14ac:dyDescent="0.25">
      <c r="Q8" s="208"/>
      <c r="R8" s="208"/>
      <c r="S8" s="208"/>
      <c r="T8" s="208"/>
    </row>
    <row r="9" spans="1:20" hidden="1" x14ac:dyDescent="0.25">
      <c r="Q9" s="208"/>
      <c r="R9" s="208"/>
      <c r="S9" s="208"/>
      <c r="T9" s="208"/>
    </row>
    <row r="10" spans="1:20" ht="10.5" customHeight="1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Q10" s="208"/>
      <c r="R10" s="208"/>
      <c r="S10" s="208"/>
      <c r="T10" s="208"/>
    </row>
    <row r="11" spans="1:20" ht="15.75" customHeight="1" x14ac:dyDescent="0.3">
      <c r="A11" s="186" t="s">
        <v>169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Q11" s="208"/>
      <c r="R11" s="208"/>
      <c r="S11" s="208"/>
      <c r="T11" s="208"/>
    </row>
    <row r="12" spans="1:20" ht="20.25" customHeight="1" x14ac:dyDescent="0.35">
      <c r="A12" s="305" t="s">
        <v>330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Q12" s="208"/>
      <c r="R12" s="208"/>
      <c r="S12" s="208"/>
      <c r="T12" s="208"/>
    </row>
    <row r="13" spans="1:20" ht="17.25" customHeight="1" x14ac:dyDescent="0.35">
      <c r="A13" s="305" t="s">
        <v>224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Q13" s="208"/>
      <c r="R13" s="208"/>
      <c r="S13" s="208"/>
      <c r="T13" s="208"/>
    </row>
    <row r="14" spans="1:20" ht="18.75" customHeight="1" x14ac:dyDescent="0.3">
      <c r="A14" s="364" t="s">
        <v>170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Q14" s="208"/>
      <c r="R14" s="208"/>
      <c r="S14" s="208"/>
      <c r="T14" s="208"/>
    </row>
    <row r="15" spans="1:20" ht="7.5" customHeight="1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Q15" s="208"/>
      <c r="R15" s="208"/>
      <c r="S15" s="208"/>
      <c r="T15" s="208"/>
    </row>
    <row r="16" spans="1:20" x14ac:dyDescent="0.25">
      <c r="A16" s="235" t="s">
        <v>111</v>
      </c>
      <c r="B16" s="283" t="s">
        <v>124</v>
      </c>
      <c r="C16" s="284"/>
      <c r="D16" s="284"/>
      <c r="E16" s="284"/>
      <c r="F16" s="285"/>
      <c r="G16" s="229" t="s">
        <v>171</v>
      </c>
      <c r="H16" s="293"/>
      <c r="I16" s="229" t="s">
        <v>172</v>
      </c>
      <c r="J16" s="293"/>
      <c r="K16" s="235" t="s">
        <v>173</v>
      </c>
      <c r="Q16" s="208"/>
      <c r="R16" s="208"/>
      <c r="S16" s="208"/>
      <c r="T16" s="208"/>
    </row>
    <row r="17" spans="1:20" x14ac:dyDescent="0.25">
      <c r="A17" s="302"/>
      <c r="B17" s="286"/>
      <c r="C17" s="287"/>
      <c r="D17" s="287"/>
      <c r="E17" s="287"/>
      <c r="F17" s="288"/>
      <c r="G17" s="294"/>
      <c r="H17" s="296"/>
      <c r="I17" s="294"/>
      <c r="J17" s="296"/>
      <c r="K17" s="302"/>
      <c r="Q17" s="208"/>
      <c r="R17" s="208"/>
      <c r="S17" s="208"/>
      <c r="T17" s="208"/>
    </row>
    <row r="18" spans="1:20" ht="60.75" customHeight="1" x14ac:dyDescent="0.25">
      <c r="A18" s="303"/>
      <c r="B18" s="289"/>
      <c r="C18" s="290"/>
      <c r="D18" s="290"/>
      <c r="E18" s="290"/>
      <c r="F18" s="291"/>
      <c r="G18" s="297"/>
      <c r="H18" s="299"/>
      <c r="I18" s="297"/>
      <c r="J18" s="299"/>
      <c r="K18" s="303"/>
      <c r="Q18" s="208"/>
      <c r="R18" s="208"/>
      <c r="S18" s="208"/>
      <c r="T18" s="208"/>
    </row>
    <row r="19" spans="1:20" x14ac:dyDescent="0.25">
      <c r="A19" s="18">
        <v>1</v>
      </c>
      <c r="B19" s="278">
        <v>2</v>
      </c>
      <c r="C19" s="279"/>
      <c r="D19" s="279"/>
      <c r="E19" s="279"/>
      <c r="F19" s="280"/>
      <c r="G19" s="278">
        <v>3</v>
      </c>
      <c r="H19" s="280"/>
      <c r="I19" s="278">
        <v>4</v>
      </c>
      <c r="J19" s="280"/>
      <c r="K19" s="77">
        <v>5</v>
      </c>
      <c r="Q19" s="208"/>
      <c r="R19" s="208"/>
      <c r="S19" s="208"/>
      <c r="T19" s="208"/>
    </row>
    <row r="20" spans="1:20" ht="18.75" customHeight="1" x14ac:dyDescent="0.25">
      <c r="A20" s="18">
        <v>1</v>
      </c>
      <c r="B20" s="209" t="s">
        <v>174</v>
      </c>
      <c r="C20" s="281"/>
      <c r="D20" s="281"/>
      <c r="E20" s="281"/>
      <c r="F20" s="282"/>
      <c r="G20" s="362">
        <v>272727</v>
      </c>
      <c r="H20" s="363"/>
      <c r="I20" s="278">
        <v>2.2000000000000002</v>
      </c>
      <c r="J20" s="280"/>
      <c r="K20" s="80">
        <f>2800-0.02</f>
        <v>2799.98</v>
      </c>
      <c r="Q20" s="208"/>
      <c r="R20" s="208"/>
      <c r="S20" s="208"/>
      <c r="T20" s="208"/>
    </row>
    <row r="21" spans="1:20" ht="28.5" customHeight="1" x14ac:dyDescent="0.25">
      <c r="A21" s="16"/>
      <c r="B21" s="221" t="s">
        <v>175</v>
      </c>
      <c r="C21" s="354"/>
      <c r="D21" s="354"/>
      <c r="E21" s="354"/>
      <c r="F21" s="355"/>
      <c r="G21" s="278"/>
      <c r="H21" s="280"/>
      <c r="I21" s="278"/>
      <c r="J21" s="280"/>
      <c r="K21" s="77"/>
      <c r="Q21" s="208"/>
      <c r="R21" s="208"/>
      <c r="S21" s="208"/>
      <c r="T21" s="208"/>
    </row>
    <row r="22" spans="1:20" ht="28.5" customHeight="1" x14ac:dyDescent="0.25">
      <c r="A22" s="16"/>
      <c r="B22" s="209" t="s">
        <v>356</v>
      </c>
      <c r="C22" s="281"/>
      <c r="D22" s="281"/>
      <c r="E22" s="281"/>
      <c r="F22" s="282"/>
      <c r="G22" s="278"/>
      <c r="H22" s="280"/>
      <c r="I22" s="278"/>
      <c r="J22" s="280"/>
      <c r="K22" s="81">
        <v>181.9</v>
      </c>
      <c r="Q22" s="208"/>
      <c r="R22" s="208"/>
      <c r="S22" s="208"/>
      <c r="T22" s="208"/>
    </row>
    <row r="23" spans="1:20" ht="16.5" customHeight="1" x14ac:dyDescent="0.25">
      <c r="A23" s="16"/>
      <c r="B23" s="221" t="s">
        <v>335</v>
      </c>
      <c r="C23" s="354"/>
      <c r="D23" s="354"/>
      <c r="E23" s="354"/>
      <c r="F23" s="355"/>
      <c r="G23" s="278"/>
      <c r="H23" s="280"/>
      <c r="I23" s="278"/>
      <c r="J23" s="280"/>
      <c r="K23" s="80"/>
      <c r="Q23" s="101"/>
      <c r="R23" s="101"/>
      <c r="S23" s="101"/>
      <c r="T23" s="101"/>
    </row>
    <row r="24" spans="1:20" ht="17.25" customHeight="1" x14ac:dyDescent="0.25">
      <c r="A24" s="359" t="s">
        <v>121</v>
      </c>
      <c r="B24" s="360"/>
      <c r="C24" s="360"/>
      <c r="D24" s="360"/>
      <c r="E24" s="360"/>
      <c r="F24" s="361"/>
      <c r="G24" s="312"/>
      <c r="H24" s="314"/>
      <c r="I24" s="312" t="s">
        <v>141</v>
      </c>
      <c r="J24" s="314"/>
      <c r="K24" s="78">
        <f>K20+K22+K23</f>
        <v>2981.88</v>
      </c>
      <c r="Q24" s="208"/>
      <c r="R24" s="208"/>
      <c r="S24" s="208"/>
      <c r="T24" s="208"/>
    </row>
    <row r="25" spans="1:20" ht="11.2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Q25" s="208"/>
      <c r="R25" s="208"/>
      <c r="S25" s="208"/>
      <c r="T25" s="208"/>
    </row>
    <row r="26" spans="1:20" ht="6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Q26" s="208"/>
      <c r="R26" s="208"/>
      <c r="S26" s="208"/>
      <c r="T26" s="208"/>
    </row>
    <row r="27" spans="1:20" ht="15" customHeight="1" x14ac:dyDescent="0.3">
      <c r="A27" s="187" t="s">
        <v>176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Q27" s="208"/>
      <c r="R27" s="208"/>
      <c r="S27" s="208"/>
      <c r="T27" s="208"/>
    </row>
    <row r="28" spans="1:20" ht="9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Q28" s="208"/>
      <c r="R28" s="208"/>
      <c r="S28" s="208"/>
      <c r="T28" s="208"/>
    </row>
    <row r="29" spans="1:20" x14ac:dyDescent="0.25">
      <c r="A29" s="235" t="s">
        <v>111</v>
      </c>
      <c r="B29" s="283" t="s">
        <v>124</v>
      </c>
      <c r="C29" s="284"/>
      <c r="D29" s="284"/>
      <c r="E29" s="284"/>
      <c r="F29" s="285"/>
      <c r="G29" s="229" t="s">
        <v>177</v>
      </c>
      <c r="H29" s="293"/>
      <c r="I29" s="229" t="s">
        <v>172</v>
      </c>
      <c r="J29" s="293"/>
      <c r="K29" s="235" t="s">
        <v>178</v>
      </c>
      <c r="Q29" s="208"/>
      <c r="R29" s="208"/>
      <c r="S29" s="208"/>
      <c r="T29" s="208"/>
    </row>
    <row r="30" spans="1:20" ht="21" customHeight="1" x14ac:dyDescent="0.25">
      <c r="A30" s="302"/>
      <c r="B30" s="286"/>
      <c r="C30" s="287"/>
      <c r="D30" s="287"/>
      <c r="E30" s="287"/>
      <c r="F30" s="288"/>
      <c r="G30" s="294"/>
      <c r="H30" s="296"/>
      <c r="I30" s="294"/>
      <c r="J30" s="296"/>
      <c r="K30" s="302"/>
      <c r="Q30" s="208"/>
      <c r="R30" s="208"/>
      <c r="S30" s="208"/>
      <c r="T30" s="208"/>
    </row>
    <row r="31" spans="1:20" ht="24" customHeight="1" x14ac:dyDescent="0.25">
      <c r="A31" s="303"/>
      <c r="B31" s="289"/>
      <c r="C31" s="290"/>
      <c r="D31" s="290"/>
      <c r="E31" s="290"/>
      <c r="F31" s="291"/>
      <c r="G31" s="297"/>
      <c r="H31" s="299"/>
      <c r="I31" s="297"/>
      <c r="J31" s="299"/>
      <c r="K31" s="303"/>
      <c r="Q31" s="208"/>
      <c r="R31" s="208"/>
      <c r="S31" s="208"/>
      <c r="T31" s="208"/>
    </row>
    <row r="32" spans="1:20" x14ac:dyDescent="0.25">
      <c r="A32" s="18">
        <v>1</v>
      </c>
      <c r="B32" s="278">
        <v>2</v>
      </c>
      <c r="C32" s="279"/>
      <c r="D32" s="279"/>
      <c r="E32" s="279"/>
      <c r="F32" s="280"/>
      <c r="G32" s="278">
        <v>3</v>
      </c>
      <c r="H32" s="280"/>
      <c r="I32" s="278">
        <v>4</v>
      </c>
      <c r="J32" s="280"/>
      <c r="K32" s="77">
        <v>5</v>
      </c>
      <c r="Q32" s="208"/>
      <c r="R32" s="208"/>
      <c r="S32" s="208"/>
      <c r="T32" s="208"/>
    </row>
    <row r="33" spans="1:20" ht="14.25" customHeight="1" x14ac:dyDescent="0.25">
      <c r="A33" s="18">
        <v>1</v>
      </c>
      <c r="B33" s="209" t="s">
        <v>179</v>
      </c>
      <c r="C33" s="281"/>
      <c r="D33" s="281"/>
      <c r="E33" s="281"/>
      <c r="F33" s="282"/>
      <c r="G33" s="278"/>
      <c r="H33" s="280"/>
      <c r="I33" s="278"/>
      <c r="J33" s="280"/>
      <c r="K33" s="77"/>
      <c r="Q33" s="208"/>
      <c r="R33" s="208"/>
      <c r="S33" s="208"/>
      <c r="T33" s="208"/>
    </row>
    <row r="34" spans="1:20" ht="13.5" customHeight="1" x14ac:dyDescent="0.25">
      <c r="A34" s="359" t="s">
        <v>121</v>
      </c>
      <c r="B34" s="360"/>
      <c r="C34" s="360"/>
      <c r="D34" s="360"/>
      <c r="E34" s="360"/>
      <c r="F34" s="361"/>
      <c r="G34" s="312" t="s">
        <v>141</v>
      </c>
      <c r="H34" s="314"/>
      <c r="I34" s="312" t="s">
        <v>141</v>
      </c>
      <c r="J34" s="314"/>
      <c r="K34" s="82"/>
      <c r="Q34" s="208"/>
      <c r="R34" s="208"/>
      <c r="S34" s="208"/>
      <c r="T34" s="208"/>
    </row>
    <row r="35" spans="1:20" ht="10.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Q35" s="208"/>
      <c r="R35" s="208"/>
      <c r="S35" s="208"/>
      <c r="T35" s="208"/>
    </row>
    <row r="36" spans="1:20" hidden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Q36" s="208"/>
      <c r="R36" s="208"/>
      <c r="S36" s="208"/>
      <c r="T36" s="208"/>
    </row>
    <row r="37" spans="1:20" ht="17.25" customHeight="1" x14ac:dyDescent="0.3">
      <c r="A37" s="187" t="s">
        <v>180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Q37" s="208"/>
      <c r="R37" s="208"/>
      <c r="S37" s="208"/>
      <c r="T37" s="208"/>
    </row>
    <row r="38" spans="1:20" ht="6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Q38" s="208"/>
      <c r="R38" s="208"/>
      <c r="S38" s="208"/>
      <c r="T38" s="208"/>
    </row>
    <row r="39" spans="1:20" ht="19.5" x14ac:dyDescent="0.35">
      <c r="A39" s="305" t="s">
        <v>331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Q39" s="208"/>
      <c r="R39" s="208"/>
      <c r="S39" s="208"/>
      <c r="T39" s="208"/>
    </row>
    <row r="40" spans="1:20" ht="0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Q40" s="208"/>
      <c r="R40" s="208"/>
      <c r="S40" s="208"/>
      <c r="T40" s="208"/>
    </row>
    <row r="41" spans="1:20" ht="17.25" customHeight="1" x14ac:dyDescent="0.35">
      <c r="A41" s="305" t="s">
        <v>224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Q41" s="208"/>
      <c r="R41" s="208"/>
      <c r="S41" s="208"/>
      <c r="T41" s="208"/>
    </row>
    <row r="42" spans="1:20" ht="5.25" customHeight="1" x14ac:dyDescent="0.25">
      <c r="Q42" s="208"/>
      <c r="R42" s="208"/>
      <c r="S42" s="208"/>
      <c r="T42" s="208"/>
    </row>
    <row r="43" spans="1:20" ht="15" customHeight="1" x14ac:dyDescent="0.25">
      <c r="A43" s="235" t="s">
        <v>111</v>
      </c>
      <c r="B43" s="283" t="s">
        <v>124</v>
      </c>
      <c r="C43" s="284"/>
      <c r="D43" s="284"/>
      <c r="E43" s="284"/>
      <c r="F43" s="285"/>
      <c r="G43" s="229" t="s">
        <v>181</v>
      </c>
      <c r="H43" s="293"/>
      <c r="I43" s="229" t="s">
        <v>172</v>
      </c>
      <c r="J43" s="293"/>
      <c r="K43" s="235" t="s">
        <v>182</v>
      </c>
      <c r="Q43" s="208"/>
      <c r="R43" s="208"/>
      <c r="S43" s="208"/>
      <c r="T43" s="208"/>
    </row>
    <row r="44" spans="1:20" ht="14.25" customHeight="1" x14ac:dyDescent="0.25">
      <c r="A44" s="302"/>
      <c r="B44" s="286"/>
      <c r="C44" s="287"/>
      <c r="D44" s="287"/>
      <c r="E44" s="287"/>
      <c r="F44" s="288"/>
      <c r="G44" s="294"/>
      <c r="H44" s="296"/>
      <c r="I44" s="294"/>
      <c r="J44" s="296"/>
      <c r="K44" s="302"/>
      <c r="Q44" s="208"/>
      <c r="R44" s="208"/>
      <c r="S44" s="208"/>
      <c r="T44" s="208"/>
    </row>
    <row r="45" spans="1:20" ht="3.75" hidden="1" customHeight="1" x14ac:dyDescent="0.25">
      <c r="A45" s="303"/>
      <c r="B45" s="289"/>
      <c r="C45" s="290"/>
      <c r="D45" s="290"/>
      <c r="E45" s="290"/>
      <c r="F45" s="291"/>
      <c r="G45" s="297"/>
      <c r="H45" s="299"/>
      <c r="I45" s="297"/>
      <c r="J45" s="299"/>
      <c r="K45" s="303"/>
      <c r="Q45" s="208"/>
      <c r="R45" s="208"/>
      <c r="S45" s="208"/>
      <c r="T45" s="208"/>
    </row>
    <row r="46" spans="1:20" x14ac:dyDescent="0.25">
      <c r="A46" s="18">
        <v>1</v>
      </c>
      <c r="B46" s="278">
        <v>2</v>
      </c>
      <c r="C46" s="279"/>
      <c r="D46" s="279"/>
      <c r="E46" s="279"/>
      <c r="F46" s="280"/>
      <c r="G46" s="278">
        <v>3</v>
      </c>
      <c r="H46" s="280"/>
      <c r="I46" s="278">
        <v>4</v>
      </c>
      <c r="J46" s="280"/>
      <c r="K46" s="77">
        <v>5</v>
      </c>
      <c r="Q46" s="208"/>
      <c r="R46" s="208"/>
      <c r="S46" s="208"/>
      <c r="T46" s="208"/>
    </row>
    <row r="47" spans="1:20" ht="18.75" customHeight="1" x14ac:dyDescent="0.25">
      <c r="A47" s="18">
        <v>1</v>
      </c>
      <c r="B47" s="209" t="s">
        <v>183</v>
      </c>
      <c r="C47" s="281"/>
      <c r="D47" s="281"/>
      <c r="E47" s="281"/>
      <c r="F47" s="282"/>
      <c r="G47" s="278"/>
      <c r="H47" s="280"/>
      <c r="I47" s="278"/>
      <c r="J47" s="280"/>
      <c r="K47" s="80"/>
      <c r="Q47" s="208"/>
      <c r="R47" s="208"/>
      <c r="S47" s="208"/>
      <c r="T47" s="208"/>
    </row>
    <row r="48" spans="1:20" ht="14.25" customHeight="1" x14ac:dyDescent="0.25">
      <c r="A48" s="16"/>
      <c r="B48" s="221" t="s">
        <v>184</v>
      </c>
      <c r="C48" s="354"/>
      <c r="D48" s="354"/>
      <c r="E48" s="354"/>
      <c r="F48" s="355"/>
      <c r="G48" s="278"/>
      <c r="H48" s="280"/>
      <c r="I48" s="278"/>
      <c r="J48" s="280"/>
      <c r="K48" s="77"/>
      <c r="Q48" s="208"/>
      <c r="R48" s="208"/>
      <c r="S48" s="208"/>
      <c r="T48" s="208"/>
    </row>
    <row r="49" spans="1:20" ht="20.25" customHeight="1" x14ac:dyDescent="0.25">
      <c r="A49" s="18">
        <v>2</v>
      </c>
      <c r="B49" s="209" t="s">
        <v>316</v>
      </c>
      <c r="C49" s="281"/>
      <c r="D49" s="281"/>
      <c r="E49" s="281"/>
      <c r="F49" s="282"/>
      <c r="G49" s="278"/>
      <c r="H49" s="280"/>
      <c r="I49" s="278"/>
      <c r="J49" s="280"/>
      <c r="K49" s="80">
        <f>2000-34.12</f>
        <v>1965.88</v>
      </c>
      <c r="L49" s="9">
        <v>800</v>
      </c>
      <c r="Q49" s="208"/>
      <c r="R49" s="208"/>
      <c r="S49" s="208"/>
      <c r="T49" s="208"/>
    </row>
    <row r="50" spans="1:20" ht="16.5" customHeight="1" x14ac:dyDescent="0.25">
      <c r="A50" s="356" t="s">
        <v>121</v>
      </c>
      <c r="B50" s="357"/>
      <c r="C50" s="357"/>
      <c r="D50" s="357"/>
      <c r="E50" s="357"/>
      <c r="F50" s="358"/>
      <c r="G50" s="312" t="s">
        <v>141</v>
      </c>
      <c r="H50" s="314"/>
      <c r="I50" s="312" t="s">
        <v>141</v>
      </c>
      <c r="J50" s="314"/>
      <c r="K50" s="78">
        <f>K47+K49</f>
        <v>1965.88</v>
      </c>
      <c r="Q50" s="208"/>
      <c r="R50" s="208"/>
      <c r="S50" s="208"/>
      <c r="T50" s="208"/>
    </row>
    <row r="51" spans="1:20" ht="8.25" customHeight="1" x14ac:dyDescent="0.25">
      <c r="A51" s="48"/>
      <c r="B51" s="48"/>
      <c r="C51" s="48"/>
      <c r="D51" s="48"/>
      <c r="E51" s="48"/>
      <c r="F51" s="48"/>
      <c r="G51" s="49"/>
      <c r="H51" s="49"/>
      <c r="I51" s="49"/>
      <c r="J51" s="49"/>
      <c r="K51" s="50"/>
      <c r="Q51" s="208"/>
      <c r="R51" s="208"/>
      <c r="S51" s="208"/>
      <c r="T51" s="208"/>
    </row>
    <row r="52" spans="1:20" ht="19.5" x14ac:dyDescent="0.35">
      <c r="A52" s="305" t="s">
        <v>331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Q52" s="208"/>
      <c r="R52" s="208"/>
      <c r="S52" s="208"/>
      <c r="T52" s="208"/>
    </row>
    <row r="53" spans="1:20" ht="0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Q53" s="208"/>
      <c r="R53" s="208"/>
      <c r="S53" s="208"/>
      <c r="T53" s="208"/>
    </row>
    <row r="54" spans="1:20" ht="17.25" customHeight="1" x14ac:dyDescent="0.35">
      <c r="A54" s="305" t="s">
        <v>251</v>
      </c>
      <c r="B54" s="305"/>
      <c r="C54" s="305"/>
      <c r="D54" s="305"/>
      <c r="E54" s="305"/>
      <c r="F54" s="305"/>
      <c r="G54" s="305"/>
      <c r="H54" s="305"/>
      <c r="I54" s="305"/>
      <c r="J54" s="305"/>
      <c r="K54" s="305"/>
      <c r="Q54" s="208"/>
      <c r="R54" s="208"/>
      <c r="S54" s="208"/>
      <c r="T54" s="208"/>
    </row>
    <row r="55" spans="1:20" ht="5.25" customHeight="1" x14ac:dyDescent="0.25">
      <c r="Q55" s="208"/>
      <c r="R55" s="208"/>
      <c r="S55" s="208"/>
      <c r="T55" s="208"/>
    </row>
    <row r="56" spans="1:20" ht="15" customHeight="1" x14ac:dyDescent="0.25">
      <c r="A56" s="235" t="s">
        <v>111</v>
      </c>
      <c r="B56" s="283" t="s">
        <v>124</v>
      </c>
      <c r="C56" s="284"/>
      <c r="D56" s="284"/>
      <c r="E56" s="284"/>
      <c r="F56" s="285"/>
      <c r="G56" s="229" t="s">
        <v>181</v>
      </c>
      <c r="H56" s="293"/>
      <c r="I56" s="229" t="s">
        <v>172</v>
      </c>
      <c r="J56" s="293"/>
      <c r="K56" s="235" t="s">
        <v>182</v>
      </c>
      <c r="Q56" s="208"/>
      <c r="R56" s="208"/>
      <c r="S56" s="208"/>
      <c r="T56" s="208"/>
    </row>
    <row r="57" spans="1:20" ht="14.25" customHeight="1" x14ac:dyDescent="0.25">
      <c r="A57" s="302"/>
      <c r="B57" s="286"/>
      <c r="C57" s="287"/>
      <c r="D57" s="287"/>
      <c r="E57" s="287"/>
      <c r="F57" s="288"/>
      <c r="G57" s="294"/>
      <c r="H57" s="296"/>
      <c r="I57" s="294"/>
      <c r="J57" s="296"/>
      <c r="K57" s="302"/>
      <c r="Q57" s="208"/>
      <c r="R57" s="208"/>
      <c r="S57" s="208"/>
      <c r="T57" s="208"/>
    </row>
    <row r="58" spans="1:20" ht="3.75" hidden="1" customHeight="1" x14ac:dyDescent="0.25">
      <c r="A58" s="303"/>
      <c r="B58" s="289"/>
      <c r="C58" s="290"/>
      <c r="D58" s="290"/>
      <c r="E58" s="290"/>
      <c r="F58" s="291"/>
      <c r="G58" s="297"/>
      <c r="H58" s="299"/>
      <c r="I58" s="297"/>
      <c r="J58" s="299"/>
      <c r="K58" s="303"/>
      <c r="Q58" s="208"/>
      <c r="R58" s="208"/>
      <c r="S58" s="208"/>
      <c r="T58" s="208"/>
    </row>
    <row r="59" spans="1:20" ht="9.75" customHeight="1" x14ac:dyDescent="0.25">
      <c r="A59" s="18">
        <v>1</v>
      </c>
      <c r="B59" s="278">
        <v>2</v>
      </c>
      <c r="C59" s="279"/>
      <c r="D59" s="279"/>
      <c r="E59" s="279"/>
      <c r="F59" s="280"/>
      <c r="G59" s="278">
        <v>3</v>
      </c>
      <c r="H59" s="280"/>
      <c r="I59" s="278">
        <v>4</v>
      </c>
      <c r="J59" s="280"/>
      <c r="K59" s="77">
        <v>5</v>
      </c>
      <c r="Q59" s="208"/>
      <c r="R59" s="208"/>
      <c r="S59" s="208"/>
      <c r="T59" s="208"/>
    </row>
    <row r="60" spans="1:20" ht="14.25" customHeight="1" x14ac:dyDescent="0.25">
      <c r="A60" s="18">
        <v>1</v>
      </c>
      <c r="B60" s="209" t="s">
        <v>299</v>
      </c>
      <c r="C60" s="281"/>
      <c r="D60" s="281"/>
      <c r="E60" s="281"/>
      <c r="F60" s="282"/>
      <c r="G60" s="278"/>
      <c r="H60" s="280"/>
      <c r="I60" s="278"/>
      <c r="J60" s="280"/>
      <c r="K60" s="80">
        <v>655</v>
      </c>
      <c r="Q60" s="208"/>
      <c r="R60" s="208"/>
      <c r="S60" s="208"/>
      <c r="T60" s="208"/>
    </row>
    <row r="61" spans="1:20" ht="11.25" customHeight="1" x14ac:dyDescent="0.25">
      <c r="A61" s="16"/>
      <c r="B61" s="221"/>
      <c r="C61" s="354"/>
      <c r="D61" s="354"/>
      <c r="E61" s="354"/>
      <c r="F61" s="355"/>
      <c r="G61" s="278"/>
      <c r="H61" s="280"/>
      <c r="I61" s="278"/>
      <c r="J61" s="280"/>
      <c r="K61" s="77"/>
      <c r="Q61" s="208"/>
      <c r="R61" s="208"/>
      <c r="S61" s="208"/>
      <c r="T61" s="208"/>
    </row>
    <row r="62" spans="1:20" ht="16.5" customHeight="1" x14ac:dyDescent="0.25">
      <c r="A62" s="356" t="s">
        <v>121</v>
      </c>
      <c r="B62" s="357"/>
      <c r="C62" s="357"/>
      <c r="D62" s="357"/>
      <c r="E62" s="357"/>
      <c r="F62" s="358"/>
      <c r="G62" s="312" t="s">
        <v>141</v>
      </c>
      <c r="H62" s="314"/>
      <c r="I62" s="312" t="s">
        <v>141</v>
      </c>
      <c r="J62" s="314"/>
      <c r="K62" s="78">
        <f>K60</f>
        <v>655</v>
      </c>
      <c r="Q62" s="208"/>
      <c r="R62" s="208"/>
      <c r="S62" s="208"/>
      <c r="T62" s="208"/>
    </row>
    <row r="63" spans="1:20" ht="11.25" customHeight="1" x14ac:dyDescent="0.25">
      <c r="A63" s="48"/>
      <c r="B63" s="48"/>
      <c r="C63" s="48"/>
      <c r="D63" s="48"/>
      <c r="E63" s="48"/>
      <c r="F63" s="48"/>
      <c r="G63" s="49"/>
      <c r="H63" s="49"/>
      <c r="I63" s="49"/>
      <c r="J63" s="49"/>
      <c r="K63" s="50"/>
      <c r="Q63" s="208"/>
      <c r="R63" s="208"/>
      <c r="S63" s="208"/>
      <c r="T63" s="208"/>
    </row>
    <row r="64" spans="1:20" ht="27" customHeight="1" x14ac:dyDescent="0.35">
      <c r="A64" s="305" t="s">
        <v>336</v>
      </c>
      <c r="B64" s="305"/>
      <c r="C64" s="305"/>
      <c r="D64" s="305"/>
      <c r="E64" s="305"/>
      <c r="F64" s="305"/>
      <c r="G64" s="305"/>
      <c r="H64" s="305"/>
      <c r="I64" s="305"/>
      <c r="J64" s="305"/>
      <c r="K64" s="305"/>
      <c r="Q64" s="208"/>
      <c r="R64" s="208"/>
      <c r="S64" s="208"/>
      <c r="T64" s="208"/>
    </row>
    <row r="65" spans="1:20" ht="3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Q65" s="208"/>
      <c r="R65" s="208"/>
      <c r="S65" s="208"/>
      <c r="T65" s="208"/>
    </row>
    <row r="66" spans="1:20" ht="21" customHeight="1" x14ac:dyDescent="0.35">
      <c r="A66" s="305" t="s">
        <v>224</v>
      </c>
      <c r="B66" s="305"/>
      <c r="C66" s="305"/>
      <c r="D66" s="305"/>
      <c r="E66" s="305"/>
      <c r="F66" s="305"/>
      <c r="G66" s="305"/>
      <c r="H66" s="305"/>
      <c r="I66" s="305"/>
      <c r="J66" s="305"/>
      <c r="K66" s="305"/>
      <c r="Q66" s="208"/>
      <c r="R66" s="208"/>
      <c r="S66" s="208"/>
      <c r="T66" s="208"/>
    </row>
    <row r="67" spans="1:20" ht="4.5" customHeight="1" x14ac:dyDescent="0.25">
      <c r="Q67" s="208"/>
      <c r="R67" s="208"/>
      <c r="S67" s="208"/>
      <c r="T67" s="208"/>
    </row>
    <row r="68" spans="1:20" ht="21" customHeight="1" x14ac:dyDescent="0.25">
      <c r="A68" s="235" t="s">
        <v>111</v>
      </c>
      <c r="B68" s="283" t="s">
        <v>124</v>
      </c>
      <c r="C68" s="284"/>
      <c r="D68" s="284"/>
      <c r="E68" s="284"/>
      <c r="F68" s="285"/>
      <c r="G68" s="229" t="s">
        <v>181</v>
      </c>
      <c r="H68" s="293"/>
      <c r="I68" s="229" t="s">
        <v>172</v>
      </c>
      <c r="J68" s="293"/>
      <c r="K68" s="235" t="s">
        <v>182</v>
      </c>
      <c r="Q68" s="208"/>
      <c r="R68" s="208"/>
      <c r="S68" s="208"/>
      <c r="T68" s="208"/>
    </row>
    <row r="69" spans="1:20" ht="12.75" customHeight="1" x14ac:dyDescent="0.25">
      <c r="A69" s="302"/>
      <c r="B69" s="286"/>
      <c r="C69" s="287"/>
      <c r="D69" s="287"/>
      <c r="E69" s="287"/>
      <c r="F69" s="288"/>
      <c r="G69" s="294"/>
      <c r="H69" s="296"/>
      <c r="I69" s="294"/>
      <c r="J69" s="296"/>
      <c r="K69" s="302"/>
      <c r="Q69" s="208"/>
      <c r="R69" s="208"/>
      <c r="S69" s="208"/>
      <c r="T69" s="208"/>
    </row>
    <row r="70" spans="1:20" ht="21" hidden="1" customHeight="1" x14ac:dyDescent="0.25">
      <c r="A70" s="303"/>
      <c r="B70" s="289"/>
      <c r="C70" s="290"/>
      <c r="D70" s="290"/>
      <c r="E70" s="290"/>
      <c r="F70" s="291"/>
      <c r="G70" s="297"/>
      <c r="H70" s="299"/>
      <c r="I70" s="297"/>
      <c r="J70" s="299"/>
      <c r="K70" s="303"/>
      <c r="Q70" s="208"/>
      <c r="R70" s="208"/>
      <c r="S70" s="208"/>
      <c r="T70" s="208"/>
    </row>
    <row r="71" spans="1:20" ht="12" customHeight="1" x14ac:dyDescent="0.25">
      <c r="A71" s="18">
        <v>1</v>
      </c>
      <c r="B71" s="278">
        <v>2</v>
      </c>
      <c r="C71" s="279"/>
      <c r="D71" s="279"/>
      <c r="E71" s="279"/>
      <c r="F71" s="280"/>
      <c r="G71" s="278">
        <v>3</v>
      </c>
      <c r="H71" s="280"/>
      <c r="I71" s="278">
        <v>4</v>
      </c>
      <c r="J71" s="280"/>
      <c r="K71" s="77">
        <v>5</v>
      </c>
      <c r="Q71" s="208"/>
      <c r="R71" s="208"/>
      <c r="S71" s="208"/>
      <c r="T71" s="208"/>
    </row>
    <row r="72" spans="1:20" ht="18" customHeight="1" x14ac:dyDescent="0.25">
      <c r="A72" s="18">
        <v>1</v>
      </c>
      <c r="B72" s="351" t="s">
        <v>378</v>
      </c>
      <c r="C72" s="352"/>
      <c r="D72" s="352"/>
      <c r="E72" s="352"/>
      <c r="F72" s="353"/>
      <c r="G72" s="278"/>
      <c r="H72" s="280"/>
      <c r="I72" s="278"/>
      <c r="J72" s="280"/>
      <c r="K72" s="77">
        <v>0.02</v>
      </c>
      <c r="Q72" s="138"/>
      <c r="R72" s="138"/>
      <c r="S72" s="138"/>
      <c r="T72" s="138"/>
    </row>
    <row r="73" spans="1:20" ht="18.75" customHeight="1" x14ac:dyDescent="0.25">
      <c r="A73" s="18">
        <v>2</v>
      </c>
      <c r="B73" s="209" t="s">
        <v>306</v>
      </c>
      <c r="C73" s="281"/>
      <c r="D73" s="281"/>
      <c r="E73" s="281"/>
      <c r="F73" s="282"/>
      <c r="G73" s="278"/>
      <c r="H73" s="280"/>
      <c r="I73" s="278"/>
      <c r="J73" s="280"/>
      <c r="K73" s="80">
        <v>34.119999999999997</v>
      </c>
      <c r="Q73" s="208"/>
      <c r="R73" s="208"/>
      <c r="S73" s="208"/>
      <c r="T73" s="208"/>
    </row>
    <row r="74" spans="1:20" ht="16.5" customHeight="1" x14ac:dyDescent="0.25">
      <c r="A74" s="356" t="s">
        <v>121</v>
      </c>
      <c r="B74" s="357"/>
      <c r="C74" s="357"/>
      <c r="D74" s="357"/>
      <c r="E74" s="357"/>
      <c r="F74" s="358"/>
      <c r="G74" s="312" t="s">
        <v>141</v>
      </c>
      <c r="H74" s="314"/>
      <c r="I74" s="312" t="s">
        <v>141</v>
      </c>
      <c r="J74" s="314"/>
      <c r="K74" s="78">
        <f>K73+K72</f>
        <v>34.14</v>
      </c>
      <c r="Q74" s="208"/>
      <c r="R74" s="208"/>
      <c r="S74" s="208"/>
      <c r="T74" s="208"/>
    </row>
    <row r="75" spans="1:20" ht="3.75" customHeight="1" x14ac:dyDescent="0.25">
      <c r="Q75" s="208"/>
      <c r="R75" s="208"/>
      <c r="S75" s="208"/>
      <c r="T75" s="208"/>
    </row>
    <row r="76" spans="1:20" x14ac:dyDescent="0.25">
      <c r="Q76" s="208"/>
      <c r="R76" s="208"/>
      <c r="S76" s="208"/>
      <c r="T76" s="208"/>
    </row>
    <row r="77" spans="1:20" x14ac:dyDescent="0.25">
      <c r="Q77" s="208"/>
      <c r="R77" s="208"/>
      <c r="S77" s="208"/>
      <c r="T77" s="208"/>
    </row>
    <row r="78" spans="1:20" x14ac:dyDescent="0.25">
      <c r="Q78" s="208"/>
      <c r="R78" s="208"/>
      <c r="S78" s="208"/>
      <c r="T78" s="208"/>
    </row>
    <row r="79" spans="1:20" x14ac:dyDescent="0.25">
      <c r="Q79" s="208"/>
      <c r="R79" s="208"/>
      <c r="S79" s="208"/>
      <c r="T79" s="208"/>
    </row>
    <row r="80" spans="1:20" x14ac:dyDescent="0.25">
      <c r="Q80" s="208"/>
      <c r="R80" s="208"/>
      <c r="S80" s="208"/>
      <c r="T80" s="208"/>
    </row>
    <row r="81" spans="17:20" x14ac:dyDescent="0.25">
      <c r="Q81" s="208"/>
      <c r="R81" s="208"/>
      <c r="S81" s="208"/>
      <c r="T81" s="208"/>
    </row>
    <row r="82" spans="17:20" x14ac:dyDescent="0.25">
      <c r="Q82" s="208"/>
      <c r="R82" s="208"/>
      <c r="S82" s="208"/>
      <c r="T82" s="208"/>
    </row>
    <row r="83" spans="17:20" x14ac:dyDescent="0.25">
      <c r="Q83" s="208"/>
      <c r="R83" s="208"/>
      <c r="S83" s="208"/>
      <c r="T83" s="208"/>
    </row>
    <row r="84" spans="17:20" x14ac:dyDescent="0.25">
      <c r="Q84" s="208"/>
      <c r="R84" s="208"/>
      <c r="S84" s="208"/>
      <c r="T84" s="208"/>
    </row>
    <row r="85" spans="17:20" x14ac:dyDescent="0.25">
      <c r="Q85" s="208"/>
      <c r="R85" s="208"/>
      <c r="S85" s="208"/>
      <c r="T85" s="208"/>
    </row>
    <row r="86" spans="17:20" x14ac:dyDescent="0.25">
      <c r="Q86" s="208"/>
      <c r="R86" s="208"/>
      <c r="S86" s="208"/>
      <c r="T86" s="208"/>
    </row>
    <row r="87" spans="17:20" x14ac:dyDescent="0.25">
      <c r="Q87" s="208"/>
      <c r="R87" s="208"/>
      <c r="S87" s="208"/>
      <c r="T87" s="208"/>
    </row>
    <row r="88" spans="17:20" x14ac:dyDescent="0.25">
      <c r="Q88" s="208"/>
      <c r="R88" s="208"/>
      <c r="S88" s="208"/>
      <c r="T88" s="208"/>
    </row>
    <row r="89" spans="17:20" x14ac:dyDescent="0.25">
      <c r="Q89" s="208"/>
      <c r="R89" s="208"/>
      <c r="S89" s="208"/>
      <c r="T89" s="208"/>
    </row>
    <row r="90" spans="17:20" x14ac:dyDescent="0.25">
      <c r="Q90" s="208"/>
      <c r="R90" s="208"/>
      <c r="S90" s="208"/>
      <c r="T90" s="208"/>
    </row>
    <row r="91" spans="17:20" x14ac:dyDescent="0.25">
      <c r="Q91" s="208"/>
      <c r="R91" s="208"/>
      <c r="S91" s="208"/>
      <c r="T91" s="208"/>
    </row>
    <row r="92" spans="17:20" x14ac:dyDescent="0.25">
      <c r="Q92" s="208"/>
      <c r="R92" s="208"/>
      <c r="S92" s="208"/>
      <c r="T92" s="208"/>
    </row>
    <row r="93" spans="17:20" x14ac:dyDescent="0.25">
      <c r="Q93" s="208"/>
      <c r="R93" s="208"/>
      <c r="S93" s="208"/>
      <c r="T93" s="208"/>
    </row>
    <row r="94" spans="17:20" x14ac:dyDescent="0.25">
      <c r="Q94" s="208"/>
      <c r="R94" s="208"/>
      <c r="S94" s="208"/>
      <c r="T94" s="208"/>
    </row>
    <row r="95" spans="17:20" x14ac:dyDescent="0.25">
      <c r="Q95" s="208"/>
      <c r="R95" s="208"/>
      <c r="S95" s="208"/>
      <c r="T95" s="208"/>
    </row>
    <row r="96" spans="17:20" x14ac:dyDescent="0.25">
      <c r="Q96" s="208"/>
      <c r="R96" s="208"/>
      <c r="S96" s="208"/>
      <c r="T96" s="208"/>
    </row>
    <row r="97" spans="17:20" x14ac:dyDescent="0.25">
      <c r="Q97" s="208"/>
      <c r="R97" s="208"/>
      <c r="S97" s="208"/>
      <c r="T97" s="208"/>
    </row>
    <row r="98" spans="17:20" x14ac:dyDescent="0.25">
      <c r="Q98" s="208"/>
      <c r="R98" s="208"/>
      <c r="S98" s="208"/>
      <c r="T98" s="208"/>
    </row>
    <row r="99" spans="17:20" x14ac:dyDescent="0.25">
      <c r="Q99" s="208"/>
      <c r="R99" s="208"/>
      <c r="S99" s="208"/>
      <c r="T99" s="208"/>
    </row>
    <row r="100" spans="17:20" x14ac:dyDescent="0.25">
      <c r="Q100" s="208"/>
      <c r="R100" s="208"/>
      <c r="S100" s="208"/>
      <c r="T100" s="208"/>
    </row>
    <row r="101" spans="17:20" x14ac:dyDescent="0.25">
      <c r="Q101" s="208"/>
      <c r="R101" s="208"/>
      <c r="S101" s="208"/>
      <c r="T101" s="208"/>
    </row>
    <row r="102" spans="17:20" x14ac:dyDescent="0.25">
      <c r="Q102" s="208"/>
      <c r="R102" s="208"/>
      <c r="S102" s="208"/>
      <c r="T102" s="208"/>
    </row>
    <row r="103" spans="17:20" x14ac:dyDescent="0.25">
      <c r="Q103" s="208"/>
      <c r="R103" s="208"/>
      <c r="S103" s="208"/>
      <c r="T103" s="208"/>
    </row>
    <row r="104" spans="17:20" x14ac:dyDescent="0.25">
      <c r="Q104" s="208"/>
      <c r="R104" s="208"/>
      <c r="S104" s="208"/>
      <c r="T104" s="208"/>
    </row>
    <row r="105" spans="17:20" x14ac:dyDescent="0.25">
      <c r="Q105" s="208"/>
      <c r="R105" s="208"/>
      <c r="S105" s="208"/>
      <c r="T105" s="208"/>
    </row>
    <row r="106" spans="17:20" x14ac:dyDescent="0.25">
      <c r="Q106" s="208"/>
      <c r="R106" s="208"/>
      <c r="S106" s="208"/>
      <c r="T106" s="208"/>
    </row>
    <row r="107" spans="17:20" x14ac:dyDescent="0.25">
      <c r="Q107" s="208"/>
      <c r="R107" s="208"/>
      <c r="S107" s="208"/>
      <c r="T107" s="208"/>
    </row>
    <row r="108" spans="17:20" x14ac:dyDescent="0.25">
      <c r="Q108" s="208"/>
      <c r="R108" s="208"/>
      <c r="S108" s="208"/>
      <c r="T108" s="208"/>
    </row>
    <row r="109" spans="17:20" x14ac:dyDescent="0.25">
      <c r="Q109" s="208"/>
      <c r="R109" s="208"/>
      <c r="S109" s="208"/>
      <c r="T109" s="208"/>
    </row>
    <row r="110" spans="17:20" x14ac:dyDescent="0.25">
      <c r="Q110" s="208"/>
      <c r="R110" s="208"/>
      <c r="S110" s="208"/>
      <c r="T110" s="208"/>
    </row>
    <row r="111" spans="17:20" x14ac:dyDescent="0.25">
      <c r="Q111" s="208"/>
      <c r="R111" s="208"/>
      <c r="S111" s="208"/>
      <c r="T111" s="208"/>
    </row>
    <row r="112" spans="17:20" x14ac:dyDescent="0.25">
      <c r="Q112" s="208"/>
      <c r="R112" s="208"/>
      <c r="S112" s="208"/>
      <c r="T112" s="208"/>
    </row>
    <row r="113" spans="17:20" x14ac:dyDescent="0.25">
      <c r="Q113" s="208"/>
      <c r="R113" s="208"/>
      <c r="S113" s="208"/>
      <c r="T113" s="208"/>
    </row>
    <row r="114" spans="17:20" x14ac:dyDescent="0.25">
      <c r="Q114" s="208"/>
      <c r="R114" s="208"/>
      <c r="S114" s="208"/>
      <c r="T114" s="208"/>
    </row>
    <row r="115" spans="17:20" x14ac:dyDescent="0.25">
      <c r="Q115" s="208"/>
      <c r="R115" s="208"/>
      <c r="S115" s="208"/>
      <c r="T115" s="208"/>
    </row>
    <row r="116" spans="17:20" x14ac:dyDescent="0.25">
      <c r="Q116" s="208"/>
      <c r="R116" s="208"/>
      <c r="S116" s="208"/>
      <c r="T116" s="208"/>
    </row>
    <row r="117" spans="17:20" x14ac:dyDescent="0.25">
      <c r="Q117" s="208"/>
      <c r="R117" s="208"/>
      <c r="S117" s="208"/>
      <c r="T117" s="208"/>
    </row>
    <row r="118" spans="17:20" x14ac:dyDescent="0.25">
      <c r="Q118" s="208"/>
      <c r="R118" s="208"/>
      <c r="S118" s="208"/>
      <c r="T118" s="208"/>
    </row>
    <row r="119" spans="17:20" x14ac:dyDescent="0.25">
      <c r="Q119" s="208"/>
      <c r="R119" s="208"/>
      <c r="S119" s="208"/>
      <c r="T119" s="208"/>
    </row>
    <row r="120" spans="17:20" x14ac:dyDescent="0.25">
      <c r="Q120" s="208"/>
      <c r="R120" s="208"/>
      <c r="S120" s="208"/>
      <c r="T120" s="208"/>
    </row>
    <row r="121" spans="17:20" x14ac:dyDescent="0.25">
      <c r="Q121" s="208"/>
      <c r="R121" s="208"/>
      <c r="S121" s="208"/>
      <c r="T121" s="208"/>
    </row>
    <row r="122" spans="17:20" x14ac:dyDescent="0.25">
      <c r="Q122" s="208"/>
      <c r="R122" s="208"/>
      <c r="S122" s="208"/>
      <c r="T122" s="208"/>
    </row>
    <row r="123" spans="17:20" x14ac:dyDescent="0.25">
      <c r="Q123" s="208"/>
      <c r="R123" s="208"/>
      <c r="S123" s="208"/>
      <c r="T123" s="208"/>
    </row>
    <row r="124" spans="17:20" x14ac:dyDescent="0.25">
      <c r="Q124" s="208"/>
      <c r="R124" s="208"/>
      <c r="S124" s="208"/>
      <c r="T124" s="208"/>
    </row>
    <row r="125" spans="17:20" x14ac:dyDescent="0.25">
      <c r="Q125" s="208"/>
      <c r="R125" s="208"/>
      <c r="S125" s="208"/>
      <c r="T125" s="208"/>
    </row>
    <row r="126" spans="17:20" x14ac:dyDescent="0.25">
      <c r="Q126" s="208"/>
      <c r="R126" s="208"/>
      <c r="S126" s="208"/>
      <c r="T126" s="208"/>
    </row>
    <row r="127" spans="17:20" x14ac:dyDescent="0.25">
      <c r="Q127" s="208"/>
      <c r="R127" s="208"/>
      <c r="S127" s="208"/>
      <c r="T127" s="208"/>
    </row>
    <row r="128" spans="17:20" x14ac:dyDescent="0.25">
      <c r="Q128" s="208"/>
      <c r="R128" s="208"/>
      <c r="S128" s="208"/>
      <c r="T128" s="208"/>
    </row>
    <row r="129" spans="17:20" x14ac:dyDescent="0.25">
      <c r="Q129" s="208"/>
      <c r="R129" s="208"/>
      <c r="S129" s="208"/>
      <c r="T129" s="208"/>
    </row>
    <row r="130" spans="17:20" x14ac:dyDescent="0.25">
      <c r="Q130" s="208"/>
      <c r="R130" s="208"/>
      <c r="S130" s="208"/>
      <c r="T130" s="208"/>
    </row>
    <row r="131" spans="17:20" x14ac:dyDescent="0.25">
      <c r="Q131" s="208"/>
      <c r="R131" s="208"/>
      <c r="S131" s="208"/>
      <c r="T131" s="208"/>
    </row>
    <row r="132" spans="17:20" x14ac:dyDescent="0.25">
      <c r="Q132" s="208"/>
      <c r="R132" s="208"/>
      <c r="S132" s="208"/>
      <c r="T132" s="208"/>
    </row>
    <row r="133" spans="17:20" x14ac:dyDescent="0.25">
      <c r="Q133" s="208"/>
      <c r="R133" s="208"/>
      <c r="S133" s="208"/>
      <c r="T133" s="208"/>
    </row>
    <row r="134" spans="17:20" x14ac:dyDescent="0.25">
      <c r="Q134" s="208"/>
      <c r="R134" s="208"/>
      <c r="S134" s="208"/>
      <c r="T134" s="208"/>
    </row>
    <row r="135" spans="17:20" x14ac:dyDescent="0.25">
      <c r="Q135" s="208"/>
      <c r="R135" s="208"/>
      <c r="S135" s="208"/>
      <c r="T135" s="208"/>
    </row>
    <row r="136" spans="17:20" x14ac:dyDescent="0.25">
      <c r="Q136" s="208"/>
      <c r="R136" s="208"/>
      <c r="S136" s="208"/>
      <c r="T136" s="208"/>
    </row>
    <row r="137" spans="17:20" x14ac:dyDescent="0.25">
      <c r="Q137" s="208"/>
      <c r="R137" s="208"/>
      <c r="S137" s="208"/>
      <c r="T137" s="208"/>
    </row>
    <row r="138" spans="17:20" x14ac:dyDescent="0.25">
      <c r="Q138" s="208"/>
      <c r="R138" s="208"/>
      <c r="S138" s="208"/>
      <c r="T138" s="208"/>
    </row>
    <row r="139" spans="17:20" x14ac:dyDescent="0.25">
      <c r="Q139" s="208"/>
      <c r="R139" s="208"/>
      <c r="S139" s="208"/>
      <c r="T139" s="208"/>
    </row>
    <row r="140" spans="17:20" x14ac:dyDescent="0.25">
      <c r="Q140" s="208"/>
      <c r="R140" s="208"/>
      <c r="S140" s="208"/>
      <c r="T140" s="208"/>
    </row>
    <row r="141" spans="17:20" x14ac:dyDescent="0.25">
      <c r="Q141" s="208"/>
      <c r="R141" s="208"/>
      <c r="S141" s="208"/>
      <c r="T141" s="208"/>
    </row>
    <row r="142" spans="17:20" x14ac:dyDescent="0.25">
      <c r="Q142" s="208"/>
      <c r="R142" s="208"/>
      <c r="S142" s="208"/>
      <c r="T142" s="208"/>
    </row>
    <row r="143" spans="17:20" x14ac:dyDescent="0.25">
      <c r="Q143" s="208"/>
      <c r="R143" s="208"/>
      <c r="S143" s="208"/>
      <c r="T143" s="208"/>
    </row>
    <row r="144" spans="17:20" x14ac:dyDescent="0.25">
      <c r="Q144" s="208"/>
      <c r="R144" s="208"/>
      <c r="S144" s="208"/>
      <c r="T144" s="208"/>
    </row>
    <row r="145" spans="17:20" x14ac:dyDescent="0.25">
      <c r="Q145" s="208"/>
      <c r="R145" s="208"/>
      <c r="S145" s="208"/>
      <c r="T145" s="208"/>
    </row>
    <row r="146" spans="17:20" x14ac:dyDescent="0.25">
      <c r="Q146" s="208"/>
      <c r="R146" s="208"/>
      <c r="S146" s="208"/>
      <c r="T146" s="208"/>
    </row>
    <row r="147" spans="17:20" x14ac:dyDescent="0.25">
      <c r="Q147" s="208"/>
      <c r="R147" s="208"/>
      <c r="S147" s="208"/>
      <c r="T147" s="208"/>
    </row>
    <row r="148" spans="17:20" x14ac:dyDescent="0.25">
      <c r="Q148" s="208"/>
      <c r="R148" s="208"/>
      <c r="S148" s="208"/>
      <c r="T148" s="208"/>
    </row>
    <row r="149" spans="17:20" x14ac:dyDescent="0.25">
      <c r="Q149" s="208"/>
      <c r="R149" s="208"/>
      <c r="S149" s="208"/>
      <c r="T149" s="208"/>
    </row>
    <row r="150" spans="17:20" x14ac:dyDescent="0.25">
      <c r="Q150" s="208"/>
      <c r="R150" s="208"/>
      <c r="S150" s="208"/>
      <c r="T150" s="208"/>
    </row>
    <row r="151" spans="17:20" x14ac:dyDescent="0.25">
      <c r="Q151" s="208"/>
      <c r="R151" s="208"/>
      <c r="S151" s="208"/>
      <c r="T151" s="208"/>
    </row>
    <row r="152" spans="17:20" x14ac:dyDescent="0.25">
      <c r="Q152" s="208"/>
      <c r="R152" s="208"/>
      <c r="S152" s="208"/>
      <c r="T152" s="208"/>
    </row>
    <row r="153" spans="17:20" x14ac:dyDescent="0.25">
      <c r="Q153" s="208"/>
      <c r="R153" s="208"/>
      <c r="S153" s="208"/>
      <c r="T153" s="208"/>
    </row>
    <row r="154" spans="17:20" x14ac:dyDescent="0.25">
      <c r="Q154" s="208"/>
      <c r="R154" s="208"/>
      <c r="S154" s="208"/>
      <c r="T154" s="208"/>
    </row>
    <row r="155" spans="17:20" x14ac:dyDescent="0.25">
      <c r="Q155" s="208"/>
      <c r="R155" s="208"/>
      <c r="S155" s="208"/>
      <c r="T155" s="208"/>
    </row>
    <row r="156" spans="17:20" x14ac:dyDescent="0.25">
      <c r="Q156" s="208"/>
      <c r="R156" s="208"/>
      <c r="S156" s="208"/>
      <c r="T156" s="208"/>
    </row>
    <row r="157" spans="17:20" x14ac:dyDescent="0.25">
      <c r="Q157" s="208"/>
      <c r="R157" s="208"/>
      <c r="S157" s="208"/>
      <c r="T157" s="208"/>
    </row>
    <row r="158" spans="17:20" x14ac:dyDescent="0.25">
      <c r="Q158" s="208"/>
      <c r="R158" s="208"/>
      <c r="S158" s="208"/>
      <c r="T158" s="208"/>
    </row>
    <row r="159" spans="17:20" x14ac:dyDescent="0.25">
      <c r="Q159" s="208"/>
      <c r="R159" s="208"/>
    </row>
    <row r="160" spans="17:20" x14ac:dyDescent="0.25">
      <c r="Q160" s="208"/>
      <c r="R160" s="208"/>
    </row>
    <row r="161" spans="17:18" x14ac:dyDescent="0.25">
      <c r="Q161" s="208"/>
      <c r="R161" s="208"/>
    </row>
    <row r="162" spans="17:18" x14ac:dyDescent="0.25">
      <c r="Q162" s="208"/>
      <c r="R162" s="208"/>
    </row>
    <row r="163" spans="17:18" x14ac:dyDescent="0.25">
      <c r="Q163" s="208"/>
      <c r="R163" s="208"/>
    </row>
    <row r="164" spans="17:18" x14ac:dyDescent="0.25">
      <c r="Q164" s="208"/>
      <c r="R164" s="208"/>
    </row>
    <row r="165" spans="17:18" x14ac:dyDescent="0.25">
      <c r="Q165" s="208"/>
      <c r="R165" s="208"/>
    </row>
    <row r="166" spans="17:18" x14ac:dyDescent="0.25">
      <c r="Q166" s="208"/>
      <c r="R166" s="208"/>
    </row>
    <row r="167" spans="17:18" x14ac:dyDescent="0.25">
      <c r="Q167" s="208"/>
      <c r="R167" s="208"/>
    </row>
    <row r="168" spans="17:18" x14ac:dyDescent="0.25">
      <c r="Q168" s="208"/>
      <c r="R168" s="208"/>
    </row>
    <row r="169" spans="17:18" x14ac:dyDescent="0.25">
      <c r="Q169" s="208"/>
      <c r="R169" s="208"/>
    </row>
    <row r="170" spans="17:18" x14ac:dyDescent="0.25">
      <c r="Q170" s="208"/>
      <c r="R170" s="208"/>
    </row>
    <row r="171" spans="17:18" x14ac:dyDescent="0.25">
      <c r="Q171" s="208"/>
      <c r="R171" s="208"/>
    </row>
    <row r="172" spans="17:18" x14ac:dyDescent="0.25">
      <c r="Q172" s="208"/>
      <c r="R172" s="208"/>
    </row>
    <row r="173" spans="17:18" x14ac:dyDescent="0.25">
      <c r="Q173" s="208"/>
      <c r="R173" s="208"/>
    </row>
    <row r="174" spans="17:18" x14ac:dyDescent="0.25">
      <c r="Q174" s="208"/>
      <c r="R174" s="208"/>
    </row>
    <row r="175" spans="17:18" x14ac:dyDescent="0.25">
      <c r="Q175" s="208"/>
      <c r="R175" s="208"/>
    </row>
  </sheetData>
  <mergeCells count="432">
    <mergeCell ref="Q1:R1"/>
    <mergeCell ref="S1:T1"/>
    <mergeCell ref="Q2:R2"/>
    <mergeCell ref="S2:T2"/>
    <mergeCell ref="Q3:R3"/>
    <mergeCell ref="S3:T3"/>
    <mergeCell ref="Q7:R7"/>
    <mergeCell ref="S7:T7"/>
    <mergeCell ref="Q8:R8"/>
    <mergeCell ref="S8:T8"/>
    <mergeCell ref="Q9:R9"/>
    <mergeCell ref="S9:T9"/>
    <mergeCell ref="Q4:R4"/>
    <mergeCell ref="S4:T4"/>
    <mergeCell ref="Q5:R5"/>
    <mergeCell ref="S5:T5"/>
    <mergeCell ref="Q6:R6"/>
    <mergeCell ref="S6:T6"/>
    <mergeCell ref="A13:K13"/>
    <mergeCell ref="Q13:R13"/>
    <mergeCell ref="S13:T13"/>
    <mergeCell ref="A14:K14"/>
    <mergeCell ref="Q14:R14"/>
    <mergeCell ref="S14:T14"/>
    <mergeCell ref="Q10:R10"/>
    <mergeCell ref="S10:T10"/>
    <mergeCell ref="A11:K11"/>
    <mergeCell ref="Q11:R11"/>
    <mergeCell ref="S11:T11"/>
    <mergeCell ref="A12:K12"/>
    <mergeCell ref="Q12:R12"/>
    <mergeCell ref="S12:T12"/>
    <mergeCell ref="Q15:R15"/>
    <mergeCell ref="S15:T15"/>
    <mergeCell ref="A16:A18"/>
    <mergeCell ref="B16:F18"/>
    <mergeCell ref="G16:H18"/>
    <mergeCell ref="I16:J18"/>
    <mergeCell ref="K16:K18"/>
    <mergeCell ref="Q16:R16"/>
    <mergeCell ref="S16:T16"/>
    <mergeCell ref="Q17:R17"/>
    <mergeCell ref="B20:F20"/>
    <mergeCell ref="G20:H20"/>
    <mergeCell ref="I20:J20"/>
    <mergeCell ref="Q20:R20"/>
    <mergeCell ref="S20:T20"/>
    <mergeCell ref="S17:T17"/>
    <mergeCell ref="Q18:R18"/>
    <mergeCell ref="S18:T18"/>
    <mergeCell ref="B19:F19"/>
    <mergeCell ref="G19:H19"/>
    <mergeCell ref="I19:J19"/>
    <mergeCell ref="Q19:R19"/>
    <mergeCell ref="S19:T19"/>
    <mergeCell ref="B22:F22"/>
    <mergeCell ref="G22:H22"/>
    <mergeCell ref="I22:J22"/>
    <mergeCell ref="Q22:R22"/>
    <mergeCell ref="S22:T22"/>
    <mergeCell ref="B21:F21"/>
    <mergeCell ref="G21:H21"/>
    <mergeCell ref="I21:J21"/>
    <mergeCell ref="Q21:R21"/>
    <mergeCell ref="S21:T21"/>
    <mergeCell ref="Q25:R25"/>
    <mergeCell ref="S25:T25"/>
    <mergeCell ref="Q26:R26"/>
    <mergeCell ref="S26:T26"/>
    <mergeCell ref="A27:K27"/>
    <mergeCell ref="Q27:R27"/>
    <mergeCell ref="S27:T27"/>
    <mergeCell ref="A24:F24"/>
    <mergeCell ref="G24:H24"/>
    <mergeCell ref="I24:J24"/>
    <mergeCell ref="Q24:R24"/>
    <mergeCell ref="S24:T24"/>
    <mergeCell ref="Q28:R28"/>
    <mergeCell ref="S28:T28"/>
    <mergeCell ref="A29:A31"/>
    <mergeCell ref="B29:F31"/>
    <mergeCell ref="G29:H31"/>
    <mergeCell ref="I29:J31"/>
    <mergeCell ref="K29:K31"/>
    <mergeCell ref="Q29:R29"/>
    <mergeCell ref="S29:T29"/>
    <mergeCell ref="Q30:R30"/>
    <mergeCell ref="S30:T30"/>
    <mergeCell ref="Q31:R31"/>
    <mergeCell ref="S31:T31"/>
    <mergeCell ref="B32:F32"/>
    <mergeCell ref="G32:H32"/>
    <mergeCell ref="I32:J32"/>
    <mergeCell ref="Q32:R32"/>
    <mergeCell ref="S32:T32"/>
    <mergeCell ref="A34:F34"/>
    <mergeCell ref="G34:H34"/>
    <mergeCell ref="I34:J34"/>
    <mergeCell ref="Q34:R34"/>
    <mergeCell ref="S34:T34"/>
    <mergeCell ref="B33:F33"/>
    <mergeCell ref="G33:H33"/>
    <mergeCell ref="I33:J33"/>
    <mergeCell ref="Q33:R33"/>
    <mergeCell ref="S33:T33"/>
    <mergeCell ref="Q38:R38"/>
    <mergeCell ref="S38:T38"/>
    <mergeCell ref="A39:K39"/>
    <mergeCell ref="Q39:R39"/>
    <mergeCell ref="S39:T39"/>
    <mergeCell ref="Q40:R40"/>
    <mergeCell ref="S40:T40"/>
    <mergeCell ref="Q35:R35"/>
    <mergeCell ref="S35:T35"/>
    <mergeCell ref="Q36:R36"/>
    <mergeCell ref="S36:T36"/>
    <mergeCell ref="A37:K37"/>
    <mergeCell ref="Q37:R37"/>
    <mergeCell ref="S37:T37"/>
    <mergeCell ref="Q43:R43"/>
    <mergeCell ref="S43:T43"/>
    <mergeCell ref="Q44:R44"/>
    <mergeCell ref="S44:T44"/>
    <mergeCell ref="Q45:R45"/>
    <mergeCell ref="S45:T45"/>
    <mergeCell ref="A41:K41"/>
    <mergeCell ref="Q41:R41"/>
    <mergeCell ref="S41:T41"/>
    <mergeCell ref="Q42:R42"/>
    <mergeCell ref="S42:T42"/>
    <mergeCell ref="A43:A45"/>
    <mergeCell ref="B43:F45"/>
    <mergeCell ref="G43:H45"/>
    <mergeCell ref="I43:J45"/>
    <mergeCell ref="K43:K45"/>
    <mergeCell ref="B47:F47"/>
    <mergeCell ref="G47:H47"/>
    <mergeCell ref="I47:J47"/>
    <mergeCell ref="Q47:R47"/>
    <mergeCell ref="S47:T47"/>
    <mergeCell ref="B46:F46"/>
    <mergeCell ref="G46:H46"/>
    <mergeCell ref="I46:J46"/>
    <mergeCell ref="Q46:R46"/>
    <mergeCell ref="S46:T46"/>
    <mergeCell ref="B49:F49"/>
    <mergeCell ref="G49:H49"/>
    <mergeCell ref="I49:J49"/>
    <mergeCell ref="Q49:R49"/>
    <mergeCell ref="S49:T49"/>
    <mergeCell ref="B48:F48"/>
    <mergeCell ref="G48:H48"/>
    <mergeCell ref="I48:J48"/>
    <mergeCell ref="Q48:R48"/>
    <mergeCell ref="S48:T48"/>
    <mergeCell ref="Q51:R51"/>
    <mergeCell ref="S51:T51"/>
    <mergeCell ref="A52:K52"/>
    <mergeCell ref="Q52:R52"/>
    <mergeCell ref="S52:T52"/>
    <mergeCell ref="Q53:R53"/>
    <mergeCell ref="S53:T53"/>
    <mergeCell ref="A50:F50"/>
    <mergeCell ref="G50:H50"/>
    <mergeCell ref="I50:J50"/>
    <mergeCell ref="Q50:R50"/>
    <mergeCell ref="S50:T50"/>
    <mergeCell ref="A54:K54"/>
    <mergeCell ref="Q54:R54"/>
    <mergeCell ref="S54:T54"/>
    <mergeCell ref="Q55:R55"/>
    <mergeCell ref="S55:T55"/>
    <mergeCell ref="A56:A58"/>
    <mergeCell ref="B56:F58"/>
    <mergeCell ref="G56:H58"/>
    <mergeCell ref="I56:J58"/>
    <mergeCell ref="K56:K58"/>
    <mergeCell ref="B59:F59"/>
    <mergeCell ref="G59:H59"/>
    <mergeCell ref="I59:J59"/>
    <mergeCell ref="Q59:R59"/>
    <mergeCell ref="S59:T59"/>
    <mergeCell ref="Q56:R56"/>
    <mergeCell ref="S56:T56"/>
    <mergeCell ref="Q57:R57"/>
    <mergeCell ref="S57:T57"/>
    <mergeCell ref="Q58:R58"/>
    <mergeCell ref="S58:T58"/>
    <mergeCell ref="B61:F61"/>
    <mergeCell ref="G61:H61"/>
    <mergeCell ref="I61:J61"/>
    <mergeCell ref="Q61:R61"/>
    <mergeCell ref="S61:T61"/>
    <mergeCell ref="B60:F60"/>
    <mergeCell ref="G60:H60"/>
    <mergeCell ref="I60:J60"/>
    <mergeCell ref="Q60:R60"/>
    <mergeCell ref="S60:T60"/>
    <mergeCell ref="Q63:R63"/>
    <mergeCell ref="S63:T63"/>
    <mergeCell ref="A64:K64"/>
    <mergeCell ref="Q64:R64"/>
    <mergeCell ref="S64:T64"/>
    <mergeCell ref="Q65:R65"/>
    <mergeCell ref="S65:T65"/>
    <mergeCell ref="A62:F62"/>
    <mergeCell ref="G62:H62"/>
    <mergeCell ref="I62:J62"/>
    <mergeCell ref="Q62:R62"/>
    <mergeCell ref="S62:T62"/>
    <mergeCell ref="A66:K66"/>
    <mergeCell ref="Q66:R66"/>
    <mergeCell ref="S66:T66"/>
    <mergeCell ref="Q67:R67"/>
    <mergeCell ref="S67:T67"/>
    <mergeCell ref="A68:A70"/>
    <mergeCell ref="B68:F70"/>
    <mergeCell ref="G68:H70"/>
    <mergeCell ref="I68:J70"/>
    <mergeCell ref="K68:K70"/>
    <mergeCell ref="B71:F71"/>
    <mergeCell ref="G71:H71"/>
    <mergeCell ref="I71:J71"/>
    <mergeCell ref="Q71:R71"/>
    <mergeCell ref="S71:T71"/>
    <mergeCell ref="Q68:R68"/>
    <mergeCell ref="S68:T68"/>
    <mergeCell ref="Q69:R69"/>
    <mergeCell ref="S69:T69"/>
    <mergeCell ref="Q70:R70"/>
    <mergeCell ref="S70:T70"/>
    <mergeCell ref="S75:T75"/>
    <mergeCell ref="A74:F74"/>
    <mergeCell ref="G74:H74"/>
    <mergeCell ref="I74:J74"/>
    <mergeCell ref="Q74:R74"/>
    <mergeCell ref="S74:T74"/>
    <mergeCell ref="B73:F73"/>
    <mergeCell ref="G73:H73"/>
    <mergeCell ref="I73:J73"/>
    <mergeCell ref="Q73:R73"/>
    <mergeCell ref="S73:T73"/>
    <mergeCell ref="S78:T78"/>
    <mergeCell ref="Q79:R79"/>
    <mergeCell ref="S79:T79"/>
    <mergeCell ref="Q80:R80"/>
    <mergeCell ref="S80:T80"/>
    <mergeCell ref="Q76:R76"/>
    <mergeCell ref="S76:T76"/>
    <mergeCell ref="Q77:R77"/>
    <mergeCell ref="S77:T77"/>
    <mergeCell ref="S84:T84"/>
    <mergeCell ref="Q85:R85"/>
    <mergeCell ref="S85:T85"/>
    <mergeCell ref="Q86:R86"/>
    <mergeCell ref="S86:T86"/>
    <mergeCell ref="Q81:R81"/>
    <mergeCell ref="S81:T81"/>
    <mergeCell ref="Q82:R82"/>
    <mergeCell ref="S82:T82"/>
    <mergeCell ref="Q83:R83"/>
    <mergeCell ref="S83:T83"/>
    <mergeCell ref="S90:T90"/>
    <mergeCell ref="Q91:R91"/>
    <mergeCell ref="S91:T91"/>
    <mergeCell ref="Q92:R92"/>
    <mergeCell ref="S92:T92"/>
    <mergeCell ref="Q87:R87"/>
    <mergeCell ref="S87:T87"/>
    <mergeCell ref="Q88:R88"/>
    <mergeCell ref="S88:T88"/>
    <mergeCell ref="Q89:R89"/>
    <mergeCell ref="S89:T89"/>
    <mergeCell ref="S96:T96"/>
    <mergeCell ref="Q97:R97"/>
    <mergeCell ref="S97:T97"/>
    <mergeCell ref="Q98:R98"/>
    <mergeCell ref="S98:T98"/>
    <mergeCell ref="Q93:R93"/>
    <mergeCell ref="S93:T93"/>
    <mergeCell ref="Q94:R94"/>
    <mergeCell ref="S94:T94"/>
    <mergeCell ref="Q95:R95"/>
    <mergeCell ref="S95:T95"/>
    <mergeCell ref="S102:T102"/>
    <mergeCell ref="Q103:R103"/>
    <mergeCell ref="S103:T103"/>
    <mergeCell ref="Q104:R104"/>
    <mergeCell ref="S104:T104"/>
    <mergeCell ref="Q99:R99"/>
    <mergeCell ref="S99:T99"/>
    <mergeCell ref="Q100:R100"/>
    <mergeCell ref="S100:T100"/>
    <mergeCell ref="Q101:R101"/>
    <mergeCell ref="S101:T101"/>
    <mergeCell ref="S108:T108"/>
    <mergeCell ref="Q109:R109"/>
    <mergeCell ref="S109:T109"/>
    <mergeCell ref="Q110:R110"/>
    <mergeCell ref="S110:T110"/>
    <mergeCell ref="Q105:R105"/>
    <mergeCell ref="S105:T105"/>
    <mergeCell ref="Q106:R106"/>
    <mergeCell ref="S106:T106"/>
    <mergeCell ref="Q107:R107"/>
    <mergeCell ref="S107:T107"/>
    <mergeCell ref="S114:T114"/>
    <mergeCell ref="Q115:R115"/>
    <mergeCell ref="S115:T115"/>
    <mergeCell ref="Q116:R116"/>
    <mergeCell ref="S116:T116"/>
    <mergeCell ref="Q111:R111"/>
    <mergeCell ref="S111:T111"/>
    <mergeCell ref="Q112:R112"/>
    <mergeCell ref="S112:T112"/>
    <mergeCell ref="Q113:R113"/>
    <mergeCell ref="S113:T113"/>
    <mergeCell ref="S120:T120"/>
    <mergeCell ref="Q121:R121"/>
    <mergeCell ref="S121:T121"/>
    <mergeCell ref="Q122:R122"/>
    <mergeCell ref="S122:T122"/>
    <mergeCell ref="Q117:R117"/>
    <mergeCell ref="S117:T117"/>
    <mergeCell ref="Q118:R118"/>
    <mergeCell ref="S118:T118"/>
    <mergeCell ref="Q119:R119"/>
    <mergeCell ref="S119:T119"/>
    <mergeCell ref="S126:T126"/>
    <mergeCell ref="Q127:R127"/>
    <mergeCell ref="S127:T127"/>
    <mergeCell ref="Q128:R128"/>
    <mergeCell ref="S128:T128"/>
    <mergeCell ref="Q123:R123"/>
    <mergeCell ref="S123:T123"/>
    <mergeCell ref="Q124:R124"/>
    <mergeCell ref="S124:T124"/>
    <mergeCell ref="Q125:R125"/>
    <mergeCell ref="S125:T125"/>
    <mergeCell ref="S132:T132"/>
    <mergeCell ref="Q133:R133"/>
    <mergeCell ref="S133:T133"/>
    <mergeCell ref="Q134:R134"/>
    <mergeCell ref="S134:T134"/>
    <mergeCell ref="Q129:R129"/>
    <mergeCell ref="S129:T129"/>
    <mergeCell ref="Q130:R130"/>
    <mergeCell ref="S130:T130"/>
    <mergeCell ref="Q131:R131"/>
    <mergeCell ref="S131:T131"/>
    <mergeCell ref="S138:T138"/>
    <mergeCell ref="Q139:R139"/>
    <mergeCell ref="S139:T139"/>
    <mergeCell ref="Q140:R140"/>
    <mergeCell ref="S140:T140"/>
    <mergeCell ref="Q135:R135"/>
    <mergeCell ref="S135:T135"/>
    <mergeCell ref="Q136:R136"/>
    <mergeCell ref="S136:T136"/>
    <mergeCell ref="Q137:R137"/>
    <mergeCell ref="S137:T137"/>
    <mergeCell ref="S144:T144"/>
    <mergeCell ref="Q145:R145"/>
    <mergeCell ref="S145:T145"/>
    <mergeCell ref="Q146:R146"/>
    <mergeCell ref="S146:T146"/>
    <mergeCell ref="Q141:R141"/>
    <mergeCell ref="S141:T141"/>
    <mergeCell ref="Q142:R142"/>
    <mergeCell ref="S142:T142"/>
    <mergeCell ref="Q143:R143"/>
    <mergeCell ref="S143:T143"/>
    <mergeCell ref="S150:T150"/>
    <mergeCell ref="Q151:R151"/>
    <mergeCell ref="S151:T151"/>
    <mergeCell ref="Q152:R152"/>
    <mergeCell ref="S152:T152"/>
    <mergeCell ref="Q147:R147"/>
    <mergeCell ref="S147:T147"/>
    <mergeCell ref="Q148:R148"/>
    <mergeCell ref="S148:T148"/>
    <mergeCell ref="Q149:R149"/>
    <mergeCell ref="S149:T149"/>
    <mergeCell ref="S156:T156"/>
    <mergeCell ref="Q157:R157"/>
    <mergeCell ref="S157:T157"/>
    <mergeCell ref="Q158:R158"/>
    <mergeCell ref="S158:T158"/>
    <mergeCell ref="Q153:R153"/>
    <mergeCell ref="S153:T153"/>
    <mergeCell ref="Q154:R154"/>
    <mergeCell ref="S154:T154"/>
    <mergeCell ref="Q155:R155"/>
    <mergeCell ref="S155:T155"/>
    <mergeCell ref="Q174:R174"/>
    <mergeCell ref="Q175:R175"/>
    <mergeCell ref="Q165:R165"/>
    <mergeCell ref="Q166:R166"/>
    <mergeCell ref="Q167:R167"/>
    <mergeCell ref="Q168:R168"/>
    <mergeCell ref="Q169:R169"/>
    <mergeCell ref="Q170:R170"/>
    <mergeCell ref="Q159:R159"/>
    <mergeCell ref="Q160:R160"/>
    <mergeCell ref="Q161:R161"/>
    <mergeCell ref="Q162:R162"/>
    <mergeCell ref="Q163:R163"/>
    <mergeCell ref="Q164:R164"/>
    <mergeCell ref="B72:F72"/>
    <mergeCell ref="G72:H72"/>
    <mergeCell ref="I72:J72"/>
    <mergeCell ref="B23:F23"/>
    <mergeCell ref="G23:H23"/>
    <mergeCell ref="I23:J23"/>
    <mergeCell ref="Q171:R171"/>
    <mergeCell ref="Q172:R172"/>
    <mergeCell ref="Q173:R173"/>
    <mergeCell ref="Q156:R156"/>
    <mergeCell ref="Q150:R150"/>
    <mergeCell ref="Q144:R144"/>
    <mergeCell ref="Q138:R138"/>
    <mergeCell ref="Q132:R132"/>
    <mergeCell ref="Q126:R126"/>
    <mergeCell ref="Q120:R120"/>
    <mergeCell ref="Q114:R114"/>
    <mergeCell ref="Q108:R108"/>
    <mergeCell ref="Q102:R102"/>
    <mergeCell ref="Q96:R96"/>
    <mergeCell ref="Q90:R90"/>
    <mergeCell ref="Q84:R84"/>
    <mergeCell ref="Q78:R78"/>
    <mergeCell ref="Q75:R75"/>
  </mergeCells>
  <pageMargins left="0.51181102362204722" right="0.15748031496062992" top="0.15748031496062992" bottom="0.98425196850393704" header="0.19685039370078741" footer="0.19685039370078741"/>
  <pageSetup paperSize="9" scale="83" orientation="portrait" r:id="rId1"/>
  <rowBreaks count="2" manualBreakCount="2">
    <brk id="9" max="11" man="1"/>
    <brk id="63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topLeftCell="A20" zoomScaleNormal="100" zoomScaleSheetLayoutView="100" workbookViewId="0">
      <selection activeCell="I32" sqref="I32:J32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5.71093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208"/>
      <c r="R1" s="208"/>
      <c r="S1" s="208"/>
      <c r="T1" s="208"/>
    </row>
    <row r="2" spans="1:20" hidden="1" x14ac:dyDescent="0.25">
      <c r="Q2" s="208"/>
      <c r="R2" s="208"/>
      <c r="S2" s="208"/>
      <c r="T2" s="208"/>
    </row>
    <row r="3" spans="1:20" ht="10.5" hidden="1" customHeight="1" x14ac:dyDescent="0.25">
      <c r="Q3" s="208"/>
      <c r="R3" s="208"/>
      <c r="S3" s="208"/>
      <c r="T3" s="208"/>
    </row>
    <row r="4" spans="1:20" hidden="1" x14ac:dyDescent="0.25">
      <c r="Q4" s="208"/>
      <c r="R4" s="208"/>
      <c r="S4" s="208"/>
      <c r="T4" s="208"/>
    </row>
    <row r="5" spans="1:20" hidden="1" x14ac:dyDescent="0.25">
      <c r="Q5" s="208"/>
      <c r="R5" s="208"/>
      <c r="S5" s="208"/>
      <c r="T5" s="208"/>
    </row>
    <row r="6" spans="1:20" hidden="1" x14ac:dyDescent="0.25">
      <c r="Q6" s="208"/>
      <c r="R6" s="208"/>
      <c r="S6" s="208"/>
      <c r="T6" s="208"/>
    </row>
    <row r="7" spans="1:20" hidden="1" x14ac:dyDescent="0.25">
      <c r="Q7" s="208"/>
      <c r="R7" s="208"/>
      <c r="S7" s="208"/>
      <c r="T7" s="208"/>
    </row>
    <row r="8" spans="1:20" hidden="1" x14ac:dyDescent="0.25">
      <c r="Q8" s="208"/>
      <c r="R8" s="208"/>
      <c r="S8" s="208"/>
      <c r="T8" s="208"/>
    </row>
    <row r="9" spans="1:20" hidden="1" x14ac:dyDescent="0.25">
      <c r="Q9" s="208"/>
      <c r="R9" s="208"/>
      <c r="S9" s="208"/>
      <c r="T9" s="208"/>
    </row>
    <row r="10" spans="1:20" ht="18.75" x14ac:dyDescent="0.3">
      <c r="A10" s="187" t="s">
        <v>185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Q10" s="208"/>
      <c r="R10" s="208"/>
      <c r="S10" s="208"/>
      <c r="T10" s="208"/>
    </row>
    <row r="11" spans="1:20" ht="2.25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Q11" s="208"/>
      <c r="R11" s="208"/>
      <c r="S11" s="208"/>
      <c r="T11" s="208"/>
    </row>
    <row r="12" spans="1:20" ht="19.5" x14ac:dyDescent="0.35">
      <c r="A12" s="305" t="s">
        <v>270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Q12" s="208"/>
      <c r="R12" s="208"/>
      <c r="S12" s="208"/>
      <c r="T12" s="208"/>
    </row>
    <row r="13" spans="1:20" ht="18.75" hidden="1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Q13" s="208"/>
      <c r="R13" s="208"/>
      <c r="S13" s="208"/>
      <c r="T13" s="208"/>
    </row>
    <row r="14" spans="1:20" ht="19.5" x14ac:dyDescent="0.35">
      <c r="A14" s="305" t="s">
        <v>224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Q14" s="208"/>
      <c r="R14" s="208"/>
      <c r="S14" s="208"/>
      <c r="T14" s="208"/>
    </row>
    <row r="15" spans="1:20" ht="3.75" customHeigh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Q15" s="208"/>
      <c r="R15" s="208"/>
      <c r="S15" s="208"/>
      <c r="T15" s="208"/>
    </row>
    <row r="16" spans="1:20" ht="18.75" x14ac:dyDescent="0.3">
      <c r="A16" s="187" t="s">
        <v>186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Q16" s="208"/>
      <c r="R16" s="208"/>
      <c r="S16" s="208"/>
      <c r="T16" s="208"/>
    </row>
    <row r="17" spans="1:20" ht="8.25" customHeigh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Q17" s="208"/>
      <c r="R17" s="208"/>
      <c r="S17" s="208"/>
      <c r="T17" s="208"/>
    </row>
    <row r="18" spans="1:20" ht="15" customHeight="1" x14ac:dyDescent="0.25">
      <c r="A18" s="235" t="s">
        <v>187</v>
      </c>
      <c r="B18" s="283" t="s">
        <v>144</v>
      </c>
      <c r="C18" s="284"/>
      <c r="D18" s="284"/>
      <c r="E18" s="284"/>
      <c r="F18" s="285"/>
      <c r="G18" s="235" t="s">
        <v>188</v>
      </c>
      <c r="H18" s="235" t="s">
        <v>189</v>
      </c>
      <c r="I18" s="229" t="s">
        <v>190</v>
      </c>
      <c r="J18" s="293"/>
      <c r="K18" s="235" t="s">
        <v>148</v>
      </c>
      <c r="Q18" s="208"/>
      <c r="R18" s="208"/>
      <c r="S18" s="208"/>
      <c r="T18" s="208"/>
    </row>
    <row r="19" spans="1:20" x14ac:dyDescent="0.25">
      <c r="A19" s="302"/>
      <c r="B19" s="286"/>
      <c r="C19" s="287"/>
      <c r="D19" s="287"/>
      <c r="E19" s="287"/>
      <c r="F19" s="288"/>
      <c r="G19" s="302"/>
      <c r="H19" s="302"/>
      <c r="I19" s="294"/>
      <c r="J19" s="296"/>
      <c r="K19" s="302"/>
      <c r="Q19" s="208"/>
      <c r="R19" s="208"/>
      <c r="S19" s="208"/>
      <c r="T19" s="208"/>
    </row>
    <row r="20" spans="1:20" x14ac:dyDescent="0.25">
      <c r="A20" s="302"/>
      <c r="B20" s="286"/>
      <c r="C20" s="287"/>
      <c r="D20" s="287"/>
      <c r="E20" s="287"/>
      <c r="F20" s="288"/>
      <c r="G20" s="302"/>
      <c r="H20" s="302"/>
      <c r="I20" s="294"/>
      <c r="J20" s="296"/>
      <c r="K20" s="302"/>
      <c r="Q20" s="208"/>
      <c r="R20" s="208"/>
      <c r="S20" s="208"/>
      <c r="T20" s="208"/>
    </row>
    <row r="21" spans="1:20" x14ac:dyDescent="0.25">
      <c r="A21" s="303"/>
      <c r="B21" s="289"/>
      <c r="C21" s="290"/>
      <c r="D21" s="290"/>
      <c r="E21" s="290"/>
      <c r="F21" s="291"/>
      <c r="G21" s="303"/>
      <c r="H21" s="303"/>
      <c r="I21" s="297"/>
      <c r="J21" s="299"/>
      <c r="K21" s="303"/>
      <c r="Q21" s="208"/>
      <c r="R21" s="208"/>
      <c r="S21" s="208"/>
      <c r="T21" s="208"/>
    </row>
    <row r="22" spans="1:20" x14ac:dyDescent="0.25">
      <c r="A22" s="18">
        <v>1</v>
      </c>
      <c r="B22" s="278">
        <v>2</v>
      </c>
      <c r="C22" s="279"/>
      <c r="D22" s="279"/>
      <c r="E22" s="279"/>
      <c r="F22" s="280"/>
      <c r="G22" s="18">
        <v>3</v>
      </c>
      <c r="H22" s="18">
        <v>4</v>
      </c>
      <c r="I22" s="278">
        <v>5</v>
      </c>
      <c r="J22" s="280"/>
      <c r="K22" s="77">
        <v>6</v>
      </c>
      <c r="Q22" s="208"/>
      <c r="R22" s="208"/>
      <c r="S22" s="208"/>
      <c r="T22" s="208"/>
    </row>
    <row r="23" spans="1:20" ht="18.75" customHeight="1" x14ac:dyDescent="0.25">
      <c r="A23" s="18"/>
      <c r="B23" s="215" t="s">
        <v>191</v>
      </c>
      <c r="C23" s="273"/>
      <c r="D23" s="273"/>
      <c r="E23" s="273"/>
      <c r="F23" s="274"/>
      <c r="G23" s="18">
        <v>1</v>
      </c>
      <c r="H23" s="18">
        <v>12</v>
      </c>
      <c r="I23" s="211">
        <v>666.66</v>
      </c>
      <c r="J23" s="320"/>
      <c r="K23" s="57">
        <f>H23*I23*G23+0.08+2000</f>
        <v>10000</v>
      </c>
      <c r="L23" s="365"/>
      <c r="M23" s="366"/>
      <c r="N23" s="366"/>
      <c r="O23" s="366"/>
      <c r="Q23" s="208"/>
      <c r="R23" s="208"/>
      <c r="S23" s="208"/>
      <c r="T23" s="208"/>
    </row>
    <row r="24" spans="1:20" ht="32.25" customHeight="1" x14ac:dyDescent="0.25">
      <c r="A24" s="16"/>
      <c r="B24" s="209" t="s">
        <v>192</v>
      </c>
      <c r="C24" s="281"/>
      <c r="D24" s="281"/>
      <c r="E24" s="281"/>
      <c r="F24" s="282"/>
      <c r="G24" s="18">
        <v>1</v>
      </c>
      <c r="H24" s="18">
        <v>12</v>
      </c>
      <c r="I24" s="211">
        <v>303.33999999999997</v>
      </c>
      <c r="J24" s="320"/>
      <c r="K24" s="57"/>
      <c r="L24" s="365"/>
      <c r="M24" s="366"/>
      <c r="N24" s="366"/>
      <c r="O24" s="366"/>
      <c r="Q24" s="208"/>
      <c r="R24" s="208"/>
      <c r="S24" s="208"/>
      <c r="T24" s="208"/>
    </row>
    <row r="25" spans="1:20" ht="19.5" customHeight="1" x14ac:dyDescent="0.25">
      <c r="A25" s="16"/>
      <c r="B25" s="215" t="s">
        <v>317</v>
      </c>
      <c r="C25" s="273"/>
      <c r="D25" s="273"/>
      <c r="E25" s="273"/>
      <c r="F25" s="274"/>
      <c r="G25" s="16">
        <v>1</v>
      </c>
      <c r="H25" s="16">
        <v>12</v>
      </c>
      <c r="I25" s="278">
        <v>50</v>
      </c>
      <c r="J25" s="280"/>
      <c r="K25" s="77"/>
      <c r="Q25" s="208"/>
      <c r="R25" s="208"/>
      <c r="S25" s="208"/>
      <c r="T25" s="208"/>
    </row>
    <row r="26" spans="1:20" ht="27.75" customHeight="1" x14ac:dyDescent="0.25">
      <c r="A26" s="16"/>
      <c r="B26" s="209" t="s">
        <v>193</v>
      </c>
      <c r="C26" s="281"/>
      <c r="D26" s="281"/>
      <c r="E26" s="281"/>
      <c r="F26" s="282"/>
      <c r="G26" s="16"/>
      <c r="H26" s="16"/>
      <c r="I26" s="278"/>
      <c r="J26" s="280"/>
      <c r="K26" s="77"/>
      <c r="Q26" s="208"/>
      <c r="R26" s="208"/>
      <c r="S26" s="208"/>
      <c r="T26" s="208"/>
    </row>
    <row r="27" spans="1:20" ht="33.75" customHeight="1" x14ac:dyDescent="0.25">
      <c r="A27" s="18"/>
      <c r="B27" s="209" t="s">
        <v>194</v>
      </c>
      <c r="C27" s="281"/>
      <c r="D27" s="281"/>
      <c r="E27" s="281"/>
      <c r="F27" s="282"/>
      <c r="G27" s="16"/>
      <c r="H27" s="16"/>
      <c r="I27" s="278"/>
      <c r="J27" s="280"/>
      <c r="K27" s="77"/>
      <c r="Q27" s="208"/>
      <c r="R27" s="208"/>
      <c r="S27" s="208"/>
      <c r="T27" s="208"/>
    </row>
    <row r="28" spans="1:20" ht="18.75" customHeight="1" x14ac:dyDescent="0.25">
      <c r="A28" s="16"/>
      <c r="B28" s="209" t="s">
        <v>195</v>
      </c>
      <c r="C28" s="281"/>
      <c r="D28" s="281"/>
      <c r="E28" s="281"/>
      <c r="F28" s="282"/>
      <c r="G28" s="16"/>
      <c r="H28" s="16"/>
      <c r="I28" s="278"/>
      <c r="J28" s="280"/>
      <c r="K28" s="77"/>
      <c r="Q28" s="208"/>
      <c r="R28" s="208"/>
      <c r="S28" s="208"/>
      <c r="T28" s="208"/>
    </row>
    <row r="29" spans="1:20" ht="18" customHeight="1" x14ac:dyDescent="0.25">
      <c r="A29" s="16"/>
      <c r="B29" s="351" t="s">
        <v>229</v>
      </c>
      <c r="C29" s="352"/>
      <c r="D29" s="352"/>
      <c r="E29" s="352"/>
      <c r="F29" s="353"/>
      <c r="G29" s="18">
        <v>1</v>
      </c>
      <c r="H29" s="18">
        <v>12</v>
      </c>
      <c r="I29" s="211">
        <v>1000</v>
      </c>
      <c r="J29" s="320"/>
      <c r="K29" s="57">
        <f>H29*I29+3000</f>
        <v>15000</v>
      </c>
      <c r="Q29" s="208"/>
      <c r="R29" s="208"/>
      <c r="S29" s="208"/>
      <c r="T29" s="208"/>
    </row>
    <row r="30" spans="1:20" ht="27.75" customHeight="1" x14ac:dyDescent="0.25">
      <c r="A30" s="16"/>
      <c r="B30" s="209" t="s">
        <v>196</v>
      </c>
      <c r="C30" s="281"/>
      <c r="D30" s="281"/>
      <c r="E30" s="281"/>
      <c r="F30" s="282"/>
      <c r="G30" s="16"/>
      <c r="H30" s="16"/>
      <c r="I30" s="278"/>
      <c r="J30" s="280"/>
      <c r="K30" s="77"/>
      <c r="Q30" s="208"/>
      <c r="R30" s="208"/>
      <c r="S30" s="208"/>
      <c r="T30" s="208"/>
    </row>
    <row r="31" spans="1:20" ht="27.75" customHeight="1" x14ac:dyDescent="0.25">
      <c r="A31" s="16"/>
      <c r="B31" s="209" t="s">
        <v>353</v>
      </c>
      <c r="C31" s="281"/>
      <c r="D31" s="281"/>
      <c r="E31" s="281"/>
      <c r="F31" s="282"/>
      <c r="G31" s="16"/>
      <c r="H31" s="16"/>
      <c r="I31" s="278"/>
      <c r="J31" s="280"/>
      <c r="K31" s="77">
        <v>569.04999999999995</v>
      </c>
      <c r="Q31" s="208"/>
      <c r="R31" s="208"/>
      <c r="S31" s="208"/>
      <c r="T31" s="208"/>
    </row>
    <row r="32" spans="1:20" ht="18" customHeight="1" x14ac:dyDescent="0.25">
      <c r="A32" s="312" t="s">
        <v>121</v>
      </c>
      <c r="B32" s="313"/>
      <c r="C32" s="313"/>
      <c r="D32" s="313"/>
      <c r="E32" s="313"/>
      <c r="F32" s="314"/>
      <c r="G32" s="31" t="s">
        <v>141</v>
      </c>
      <c r="H32" s="31" t="s">
        <v>141</v>
      </c>
      <c r="I32" s="312" t="s">
        <v>141</v>
      </c>
      <c r="J32" s="314"/>
      <c r="K32" s="58">
        <f>SUM(K23:K30)+569.05</f>
        <v>25569.05</v>
      </c>
      <c r="Q32" s="208"/>
      <c r="R32" s="208"/>
      <c r="S32" s="208"/>
      <c r="T32" s="208"/>
    </row>
    <row r="33" spans="1:20" ht="7.5" customHeight="1" x14ac:dyDescent="0.25">
      <c r="Q33" s="208"/>
      <c r="R33" s="208"/>
      <c r="S33" s="208"/>
      <c r="T33" s="208"/>
    </row>
    <row r="34" spans="1:20" ht="7.5" customHeight="1" x14ac:dyDescent="0.25">
      <c r="Q34" s="208"/>
      <c r="R34" s="208"/>
      <c r="S34" s="208"/>
      <c r="T34" s="208"/>
    </row>
    <row r="35" spans="1:20" ht="6" hidden="1" customHeight="1" x14ac:dyDescent="0.25">
      <c r="Q35" s="208"/>
      <c r="R35" s="208"/>
      <c r="S35" s="208"/>
      <c r="T35" s="208"/>
    </row>
    <row r="36" spans="1:20" hidden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Q36" s="208"/>
      <c r="R36" s="208"/>
      <c r="S36" s="208"/>
      <c r="T36" s="208"/>
    </row>
    <row r="37" spans="1:20" x14ac:dyDescent="0.25">
      <c r="Q37" s="208"/>
      <c r="R37" s="208"/>
      <c r="S37" s="208"/>
      <c r="T37" s="208"/>
    </row>
    <row r="38" spans="1:20" x14ac:dyDescent="0.25">
      <c r="Q38" s="208"/>
      <c r="R38" s="208"/>
      <c r="S38" s="208"/>
      <c r="T38" s="208"/>
    </row>
    <row r="39" spans="1:20" x14ac:dyDescent="0.25">
      <c r="Q39" s="208"/>
      <c r="R39" s="208"/>
      <c r="S39" s="208"/>
      <c r="T39" s="208"/>
    </row>
    <row r="40" spans="1:20" x14ac:dyDescent="0.25">
      <c r="Q40" s="208"/>
      <c r="R40" s="208"/>
      <c r="S40" s="208"/>
      <c r="T40" s="208"/>
    </row>
    <row r="41" spans="1:20" x14ac:dyDescent="0.25">
      <c r="Q41" s="208"/>
      <c r="R41" s="208"/>
      <c r="S41" s="208"/>
      <c r="T41" s="208"/>
    </row>
    <row r="42" spans="1:20" x14ac:dyDescent="0.25">
      <c r="Q42" s="208"/>
      <c r="R42" s="208"/>
      <c r="S42" s="208"/>
      <c r="T42" s="208"/>
    </row>
    <row r="43" spans="1:20" x14ac:dyDescent="0.25">
      <c r="Q43" s="208"/>
      <c r="R43" s="208"/>
      <c r="S43" s="208"/>
      <c r="T43" s="208"/>
    </row>
    <row r="44" spans="1:20" x14ac:dyDescent="0.25">
      <c r="Q44" s="208"/>
      <c r="R44" s="208"/>
      <c r="S44" s="208"/>
      <c r="T44" s="208"/>
    </row>
    <row r="45" spans="1:20" x14ac:dyDescent="0.25">
      <c r="Q45" s="208"/>
      <c r="R45" s="208"/>
      <c r="S45" s="208"/>
      <c r="T45" s="208"/>
    </row>
    <row r="46" spans="1:20" x14ac:dyDescent="0.25">
      <c r="Q46" s="208"/>
      <c r="R46" s="208"/>
      <c r="S46" s="208"/>
      <c r="T46" s="208"/>
    </row>
    <row r="47" spans="1:20" x14ac:dyDescent="0.25">
      <c r="Q47" s="208"/>
      <c r="R47" s="208"/>
      <c r="S47" s="208"/>
      <c r="T47" s="208"/>
    </row>
    <row r="48" spans="1:20" x14ac:dyDescent="0.25">
      <c r="Q48" s="208"/>
      <c r="R48" s="208"/>
      <c r="S48" s="208"/>
      <c r="T48" s="208"/>
    </row>
    <row r="49" spans="17:20" x14ac:dyDescent="0.25">
      <c r="Q49" s="208"/>
      <c r="R49" s="208"/>
      <c r="S49" s="208"/>
      <c r="T49" s="208"/>
    </row>
    <row r="50" spans="17:20" x14ac:dyDescent="0.25">
      <c r="Q50" s="208"/>
      <c r="R50" s="208"/>
      <c r="S50" s="208"/>
      <c r="T50" s="208"/>
    </row>
    <row r="51" spans="17:20" x14ac:dyDescent="0.25">
      <c r="Q51" s="208"/>
      <c r="R51" s="208"/>
      <c r="S51" s="208"/>
      <c r="T51" s="208"/>
    </row>
    <row r="52" spans="17:20" x14ac:dyDescent="0.25">
      <c r="Q52" s="208"/>
      <c r="R52" s="208"/>
      <c r="S52" s="208"/>
      <c r="T52" s="208"/>
    </row>
    <row r="53" spans="17:20" x14ac:dyDescent="0.25">
      <c r="Q53" s="208"/>
      <c r="R53" s="208"/>
      <c r="S53" s="208"/>
      <c r="T53" s="208"/>
    </row>
    <row r="54" spans="17:20" x14ac:dyDescent="0.25">
      <c r="Q54" s="208"/>
      <c r="R54" s="208"/>
      <c r="S54" s="208"/>
      <c r="T54" s="208"/>
    </row>
    <row r="55" spans="17:20" x14ac:dyDescent="0.25">
      <c r="Q55" s="208"/>
      <c r="R55" s="208"/>
      <c r="S55" s="208"/>
      <c r="T55" s="208"/>
    </row>
    <row r="56" spans="17:20" x14ac:dyDescent="0.25">
      <c r="Q56" s="208"/>
      <c r="R56" s="208"/>
      <c r="S56" s="208"/>
      <c r="T56" s="208"/>
    </row>
    <row r="57" spans="17:20" x14ac:dyDescent="0.25">
      <c r="Q57" s="208"/>
      <c r="R57" s="208"/>
      <c r="S57" s="208"/>
      <c r="T57" s="208"/>
    </row>
    <row r="58" spans="17:20" x14ac:dyDescent="0.25">
      <c r="Q58" s="208"/>
      <c r="R58" s="208"/>
      <c r="S58" s="208"/>
      <c r="T58" s="208"/>
    </row>
    <row r="59" spans="17:20" x14ac:dyDescent="0.25">
      <c r="Q59" s="208"/>
      <c r="R59" s="208"/>
      <c r="S59" s="208"/>
      <c r="T59" s="208"/>
    </row>
    <row r="60" spans="17:20" x14ac:dyDescent="0.25">
      <c r="Q60" s="208"/>
      <c r="R60" s="208"/>
      <c r="S60" s="208"/>
      <c r="T60" s="208"/>
    </row>
    <row r="61" spans="17:20" x14ac:dyDescent="0.25">
      <c r="Q61" s="208"/>
      <c r="R61" s="208"/>
      <c r="S61" s="208"/>
      <c r="T61" s="208"/>
    </row>
    <row r="62" spans="17:20" x14ac:dyDescent="0.25">
      <c r="Q62" s="208"/>
      <c r="R62" s="208"/>
      <c r="S62" s="208"/>
      <c r="T62" s="208"/>
    </row>
    <row r="63" spans="17:20" x14ac:dyDescent="0.25">
      <c r="Q63" s="208"/>
      <c r="R63" s="208"/>
      <c r="S63" s="208"/>
      <c r="T63" s="208"/>
    </row>
    <row r="64" spans="17:20" x14ac:dyDescent="0.25">
      <c r="Q64" s="208"/>
      <c r="R64" s="208"/>
      <c r="S64" s="208"/>
      <c r="T64" s="208"/>
    </row>
    <row r="65" spans="17:20" x14ac:dyDescent="0.25">
      <c r="Q65" s="208"/>
      <c r="R65" s="208"/>
      <c r="S65" s="208"/>
      <c r="T65" s="208"/>
    </row>
    <row r="66" spans="17:20" x14ac:dyDescent="0.25">
      <c r="Q66" s="208"/>
      <c r="R66" s="208"/>
      <c r="S66" s="208"/>
      <c r="T66" s="208"/>
    </row>
    <row r="67" spans="17:20" x14ac:dyDescent="0.25">
      <c r="Q67" s="208"/>
      <c r="R67" s="208"/>
      <c r="S67" s="208"/>
      <c r="T67" s="208"/>
    </row>
    <row r="68" spans="17:20" x14ac:dyDescent="0.25">
      <c r="Q68" s="208"/>
      <c r="R68" s="208"/>
      <c r="S68" s="208"/>
      <c r="T68" s="208"/>
    </row>
    <row r="69" spans="17:20" x14ac:dyDescent="0.25">
      <c r="Q69" s="208"/>
      <c r="R69" s="208"/>
      <c r="S69" s="208"/>
      <c r="T69" s="208"/>
    </row>
    <row r="70" spans="17:20" x14ac:dyDescent="0.25">
      <c r="Q70" s="208"/>
      <c r="R70" s="208"/>
      <c r="S70" s="208"/>
      <c r="T70" s="208"/>
    </row>
    <row r="71" spans="17:20" x14ac:dyDescent="0.25">
      <c r="Q71" s="208"/>
      <c r="R71" s="208"/>
      <c r="S71" s="208"/>
      <c r="T71" s="208"/>
    </row>
    <row r="72" spans="17:20" x14ac:dyDescent="0.25">
      <c r="Q72" s="208"/>
      <c r="R72" s="208"/>
      <c r="S72" s="208"/>
      <c r="T72" s="208"/>
    </row>
    <row r="73" spans="17:20" x14ac:dyDescent="0.25">
      <c r="Q73" s="208"/>
      <c r="R73" s="208"/>
      <c r="S73" s="208"/>
      <c r="T73" s="208"/>
    </row>
    <row r="74" spans="17:20" x14ac:dyDescent="0.25">
      <c r="Q74" s="208"/>
      <c r="R74" s="208"/>
      <c r="S74" s="208"/>
      <c r="T74" s="208"/>
    </row>
    <row r="75" spans="17:20" x14ac:dyDescent="0.25">
      <c r="Q75" s="208"/>
      <c r="R75" s="208"/>
      <c r="S75" s="208"/>
      <c r="T75" s="208"/>
    </row>
    <row r="76" spans="17:20" x14ac:dyDescent="0.25">
      <c r="Q76" s="208"/>
      <c r="R76" s="208"/>
      <c r="S76" s="208"/>
      <c r="T76" s="208"/>
    </row>
    <row r="77" spans="17:20" x14ac:dyDescent="0.25">
      <c r="Q77" s="208"/>
      <c r="R77" s="208"/>
      <c r="S77" s="208"/>
      <c r="T77" s="208"/>
    </row>
    <row r="78" spans="17:20" x14ac:dyDescent="0.25">
      <c r="Q78" s="208"/>
      <c r="R78" s="208"/>
      <c r="S78" s="208"/>
      <c r="T78" s="208"/>
    </row>
    <row r="79" spans="17:20" x14ac:dyDescent="0.25">
      <c r="Q79" s="208"/>
      <c r="R79" s="208"/>
      <c r="S79" s="208"/>
      <c r="T79" s="208"/>
    </row>
    <row r="80" spans="17:20" x14ac:dyDescent="0.25">
      <c r="Q80" s="208"/>
      <c r="R80" s="208"/>
      <c r="S80" s="208"/>
      <c r="T80" s="208"/>
    </row>
    <row r="81" spans="17:20" x14ac:dyDescent="0.25">
      <c r="Q81" s="208"/>
      <c r="R81" s="208"/>
      <c r="S81" s="208"/>
      <c r="T81" s="208"/>
    </row>
    <row r="82" spans="17:20" x14ac:dyDescent="0.25">
      <c r="Q82" s="208"/>
      <c r="R82" s="208"/>
      <c r="S82" s="208"/>
      <c r="T82" s="208"/>
    </row>
    <row r="83" spans="17:20" x14ac:dyDescent="0.25">
      <c r="Q83" s="208"/>
      <c r="R83" s="208"/>
      <c r="S83" s="208"/>
      <c r="T83" s="208"/>
    </row>
    <row r="84" spans="17:20" x14ac:dyDescent="0.25">
      <c r="Q84" s="208"/>
      <c r="R84" s="208"/>
      <c r="S84" s="208"/>
      <c r="T84" s="208"/>
    </row>
    <row r="85" spans="17:20" x14ac:dyDescent="0.25">
      <c r="Q85" s="208"/>
      <c r="R85" s="208"/>
      <c r="S85" s="208"/>
      <c r="T85" s="208"/>
    </row>
    <row r="86" spans="17:20" x14ac:dyDescent="0.25">
      <c r="Q86" s="208"/>
      <c r="R86" s="208"/>
      <c r="S86" s="208"/>
      <c r="T86" s="208"/>
    </row>
    <row r="87" spans="17:20" x14ac:dyDescent="0.25">
      <c r="Q87" s="208"/>
      <c r="R87" s="208"/>
      <c r="S87" s="208"/>
      <c r="T87" s="208"/>
    </row>
    <row r="88" spans="17:20" x14ac:dyDescent="0.25">
      <c r="Q88" s="208"/>
      <c r="R88" s="208"/>
      <c r="S88" s="208"/>
      <c r="T88" s="208"/>
    </row>
    <row r="89" spans="17:20" x14ac:dyDescent="0.25">
      <c r="Q89" s="208"/>
      <c r="R89" s="208"/>
      <c r="S89" s="208"/>
      <c r="T89" s="208"/>
    </row>
    <row r="90" spans="17:20" x14ac:dyDescent="0.25">
      <c r="Q90" s="208"/>
      <c r="R90" s="208"/>
      <c r="S90" s="208"/>
      <c r="T90" s="208"/>
    </row>
    <row r="91" spans="17:20" x14ac:dyDescent="0.25">
      <c r="Q91" s="208"/>
      <c r="R91" s="208"/>
      <c r="S91" s="208"/>
      <c r="T91" s="208"/>
    </row>
    <row r="92" spans="17:20" x14ac:dyDescent="0.25">
      <c r="Q92" s="208"/>
      <c r="R92" s="208"/>
      <c r="S92" s="208"/>
      <c r="T92" s="208"/>
    </row>
    <row r="93" spans="17:20" x14ac:dyDescent="0.25">
      <c r="Q93" s="208"/>
      <c r="R93" s="208"/>
      <c r="S93" s="208"/>
      <c r="T93" s="208"/>
    </row>
    <row r="94" spans="17:20" x14ac:dyDescent="0.25">
      <c r="Q94" s="208"/>
      <c r="R94" s="208"/>
      <c r="S94" s="208"/>
      <c r="T94" s="208"/>
    </row>
    <row r="95" spans="17:20" x14ac:dyDescent="0.25">
      <c r="Q95" s="208"/>
      <c r="R95" s="208"/>
      <c r="S95" s="208"/>
      <c r="T95" s="208"/>
    </row>
    <row r="96" spans="17:20" x14ac:dyDescent="0.25">
      <c r="Q96" s="208"/>
      <c r="R96" s="208"/>
      <c r="S96" s="208"/>
      <c r="T96" s="208"/>
    </row>
    <row r="97" spans="17:20" x14ac:dyDescent="0.25">
      <c r="Q97" s="208"/>
      <c r="R97" s="208"/>
      <c r="S97" s="208"/>
      <c r="T97" s="208"/>
    </row>
    <row r="98" spans="17:20" x14ac:dyDescent="0.25">
      <c r="Q98" s="208"/>
      <c r="R98" s="208"/>
      <c r="S98" s="208"/>
      <c r="T98" s="208"/>
    </row>
    <row r="99" spans="17:20" x14ac:dyDescent="0.25">
      <c r="Q99" s="208"/>
      <c r="R99" s="208"/>
      <c r="S99" s="208"/>
      <c r="T99" s="208"/>
    </row>
    <row r="100" spans="17:20" x14ac:dyDescent="0.25">
      <c r="Q100" s="208"/>
      <c r="R100" s="208"/>
      <c r="S100" s="208"/>
      <c r="T100" s="208"/>
    </row>
    <row r="101" spans="17:20" x14ac:dyDescent="0.25">
      <c r="Q101" s="208"/>
      <c r="R101" s="208"/>
      <c r="S101" s="208"/>
      <c r="T101" s="208"/>
    </row>
    <row r="102" spans="17:20" x14ac:dyDescent="0.25">
      <c r="Q102" s="208"/>
      <c r="R102" s="208"/>
      <c r="S102" s="208"/>
      <c r="T102" s="208"/>
    </row>
    <row r="103" spans="17:20" x14ac:dyDescent="0.25">
      <c r="Q103" s="208"/>
      <c r="R103" s="208"/>
      <c r="S103" s="208"/>
      <c r="T103" s="208"/>
    </row>
    <row r="104" spans="17:20" x14ac:dyDescent="0.25">
      <c r="Q104" s="208"/>
      <c r="R104" s="208"/>
      <c r="S104" s="208"/>
      <c r="T104" s="208"/>
    </row>
    <row r="105" spans="17:20" x14ac:dyDescent="0.25">
      <c r="Q105" s="208"/>
      <c r="R105" s="208"/>
      <c r="S105" s="208"/>
      <c r="T105" s="208"/>
    </row>
    <row r="106" spans="17:20" x14ac:dyDescent="0.25">
      <c r="Q106" s="208"/>
      <c r="R106" s="208"/>
      <c r="S106" s="208"/>
      <c r="T106" s="208"/>
    </row>
    <row r="107" spans="17:20" x14ac:dyDescent="0.25">
      <c r="Q107" s="208"/>
      <c r="R107" s="208"/>
      <c r="S107" s="208"/>
      <c r="T107" s="208"/>
    </row>
    <row r="108" spans="17:20" x14ac:dyDescent="0.25">
      <c r="Q108" s="208"/>
      <c r="R108" s="208"/>
      <c r="S108" s="208"/>
      <c r="T108" s="208"/>
    </row>
    <row r="109" spans="17:20" x14ac:dyDescent="0.25">
      <c r="Q109" s="208"/>
      <c r="R109" s="208"/>
      <c r="S109" s="208"/>
      <c r="T109" s="208"/>
    </row>
    <row r="110" spans="17:20" x14ac:dyDescent="0.25">
      <c r="Q110" s="208"/>
      <c r="R110" s="208"/>
      <c r="S110" s="208"/>
      <c r="T110" s="208"/>
    </row>
    <row r="111" spans="17:20" x14ac:dyDescent="0.25">
      <c r="Q111" s="208"/>
      <c r="R111" s="208"/>
      <c r="S111" s="208"/>
      <c r="T111" s="208"/>
    </row>
    <row r="112" spans="17:20" x14ac:dyDescent="0.25">
      <c r="Q112" s="208"/>
      <c r="R112" s="208"/>
      <c r="S112" s="208"/>
      <c r="T112" s="208"/>
    </row>
    <row r="113" spans="17:20" x14ac:dyDescent="0.25">
      <c r="Q113" s="208"/>
      <c r="R113" s="208"/>
      <c r="S113" s="208"/>
      <c r="T113" s="208"/>
    </row>
    <row r="114" spans="17:20" x14ac:dyDescent="0.25">
      <c r="Q114" s="208"/>
      <c r="R114" s="208"/>
      <c r="S114" s="208"/>
      <c r="T114" s="208"/>
    </row>
    <row r="115" spans="17:20" x14ac:dyDescent="0.25">
      <c r="Q115" s="208"/>
      <c r="R115" s="208"/>
      <c r="S115" s="208"/>
      <c r="T115" s="208"/>
    </row>
    <row r="116" spans="17:20" x14ac:dyDescent="0.25">
      <c r="Q116" s="208"/>
      <c r="R116" s="208"/>
      <c r="S116" s="208"/>
      <c r="T116" s="208"/>
    </row>
    <row r="117" spans="17:20" x14ac:dyDescent="0.25">
      <c r="Q117" s="208"/>
      <c r="R117" s="208"/>
      <c r="S117" s="208"/>
      <c r="T117" s="208"/>
    </row>
    <row r="118" spans="17:20" x14ac:dyDescent="0.25">
      <c r="Q118" s="208"/>
      <c r="R118" s="208"/>
      <c r="S118" s="208"/>
      <c r="T118" s="208"/>
    </row>
    <row r="119" spans="17:20" x14ac:dyDescent="0.25">
      <c r="Q119" s="208"/>
      <c r="R119" s="208"/>
      <c r="S119" s="208"/>
      <c r="T119" s="208"/>
    </row>
    <row r="120" spans="17:20" x14ac:dyDescent="0.25">
      <c r="Q120" s="208"/>
      <c r="R120" s="208"/>
      <c r="S120" s="208"/>
      <c r="T120" s="208"/>
    </row>
    <row r="121" spans="17:20" x14ac:dyDescent="0.25">
      <c r="Q121" s="208"/>
      <c r="R121" s="208"/>
    </row>
    <row r="122" spans="17:20" x14ac:dyDescent="0.25">
      <c r="Q122" s="208"/>
      <c r="R122" s="208"/>
    </row>
    <row r="123" spans="17:20" x14ac:dyDescent="0.25">
      <c r="Q123" s="208"/>
      <c r="R123" s="208"/>
    </row>
    <row r="124" spans="17:20" x14ac:dyDescent="0.25">
      <c r="Q124" s="208"/>
      <c r="R124" s="208"/>
    </row>
    <row r="125" spans="17:20" x14ac:dyDescent="0.25">
      <c r="Q125" s="208"/>
      <c r="R125" s="208"/>
    </row>
    <row r="126" spans="17:20" x14ac:dyDescent="0.25">
      <c r="Q126" s="208"/>
      <c r="R126" s="208"/>
    </row>
    <row r="127" spans="17:20" x14ac:dyDescent="0.25">
      <c r="Q127" s="208"/>
      <c r="R127" s="208"/>
    </row>
    <row r="128" spans="17:20" x14ac:dyDescent="0.25">
      <c r="Q128" s="208"/>
      <c r="R128" s="208"/>
    </row>
    <row r="129" spans="17:18" x14ac:dyDescent="0.25">
      <c r="Q129" s="208"/>
      <c r="R129" s="208"/>
    </row>
    <row r="130" spans="17:18" x14ac:dyDescent="0.25">
      <c r="Q130" s="208"/>
      <c r="R130" s="208"/>
    </row>
    <row r="131" spans="17:18" x14ac:dyDescent="0.25">
      <c r="Q131" s="208"/>
      <c r="R131" s="208"/>
    </row>
    <row r="132" spans="17:18" x14ac:dyDescent="0.25">
      <c r="Q132" s="208"/>
      <c r="R132" s="208"/>
    </row>
    <row r="133" spans="17:18" x14ac:dyDescent="0.25">
      <c r="Q133" s="208"/>
      <c r="R133" s="208"/>
    </row>
    <row r="134" spans="17:18" x14ac:dyDescent="0.25">
      <c r="Q134" s="208"/>
      <c r="R134" s="208"/>
    </row>
    <row r="135" spans="17:18" x14ac:dyDescent="0.25">
      <c r="Q135" s="208"/>
      <c r="R135" s="208"/>
    </row>
    <row r="136" spans="17:18" x14ac:dyDescent="0.25">
      <c r="Q136" s="208"/>
      <c r="R136" s="208"/>
    </row>
    <row r="137" spans="17:18" x14ac:dyDescent="0.25">
      <c r="Q137" s="208"/>
      <c r="R137" s="208"/>
    </row>
  </sheetData>
  <mergeCells count="290">
    <mergeCell ref="Q1:R1"/>
    <mergeCell ref="S1:T1"/>
    <mergeCell ref="Q2:R2"/>
    <mergeCell ref="S2:T2"/>
    <mergeCell ref="Q3:R3"/>
    <mergeCell ref="S3:T3"/>
    <mergeCell ref="I25:J25"/>
    <mergeCell ref="B25:F25"/>
    <mergeCell ref="I24:J24"/>
    <mergeCell ref="B24:F24"/>
    <mergeCell ref="I23:J23"/>
    <mergeCell ref="B23:F23"/>
    <mergeCell ref="I22:J22"/>
    <mergeCell ref="B22:F22"/>
    <mergeCell ref="Q7:R7"/>
    <mergeCell ref="S7:T7"/>
    <mergeCell ref="Q8:R8"/>
    <mergeCell ref="S8:T8"/>
    <mergeCell ref="Q9:R9"/>
    <mergeCell ref="S9:T9"/>
    <mergeCell ref="Q4:R4"/>
    <mergeCell ref="S4:T4"/>
    <mergeCell ref="Q5:R5"/>
    <mergeCell ref="S5:T5"/>
    <mergeCell ref="Q6:R6"/>
    <mergeCell ref="S6:T6"/>
    <mergeCell ref="A12:K12"/>
    <mergeCell ref="Q12:R12"/>
    <mergeCell ref="S12:T12"/>
    <mergeCell ref="Q13:R13"/>
    <mergeCell ref="S13:T13"/>
    <mergeCell ref="A14:K14"/>
    <mergeCell ref="Q14:R14"/>
    <mergeCell ref="S14:T14"/>
    <mergeCell ref="A10:K10"/>
    <mergeCell ref="Q10:R10"/>
    <mergeCell ref="S10:T10"/>
    <mergeCell ref="Q11:R11"/>
    <mergeCell ref="S11:T11"/>
    <mergeCell ref="A18:A21"/>
    <mergeCell ref="B18:F21"/>
    <mergeCell ref="G18:G21"/>
    <mergeCell ref="H18:H21"/>
    <mergeCell ref="I18:J21"/>
    <mergeCell ref="K18:K21"/>
    <mergeCell ref="Q15:R15"/>
    <mergeCell ref="S15:T15"/>
    <mergeCell ref="A16:K16"/>
    <mergeCell ref="Q16:R16"/>
    <mergeCell ref="S16:T16"/>
    <mergeCell ref="Q17:R17"/>
    <mergeCell ref="S17:T17"/>
    <mergeCell ref="Q21:R21"/>
    <mergeCell ref="S21:T21"/>
    <mergeCell ref="Q22:R22"/>
    <mergeCell ref="S22:T22"/>
    <mergeCell ref="Q18:R18"/>
    <mergeCell ref="S18:T18"/>
    <mergeCell ref="Q19:R19"/>
    <mergeCell ref="S19:T19"/>
    <mergeCell ref="Q20:R20"/>
    <mergeCell ref="S20:T20"/>
    <mergeCell ref="S24:T24"/>
    <mergeCell ref="Q25:R25"/>
    <mergeCell ref="S25:T25"/>
    <mergeCell ref="L23:O24"/>
    <mergeCell ref="Q23:R23"/>
    <mergeCell ref="S23:T23"/>
    <mergeCell ref="Q24:R24"/>
    <mergeCell ref="B26:F26"/>
    <mergeCell ref="I26:J26"/>
    <mergeCell ref="Q26:R26"/>
    <mergeCell ref="S26:T26"/>
    <mergeCell ref="B30:F30"/>
    <mergeCell ref="I30:J30"/>
    <mergeCell ref="Q30:R30"/>
    <mergeCell ref="S30:T30"/>
    <mergeCell ref="B31:F31"/>
    <mergeCell ref="I31:J31"/>
    <mergeCell ref="Q31:R31"/>
    <mergeCell ref="S31:T31"/>
    <mergeCell ref="B27:F27"/>
    <mergeCell ref="I27:J27"/>
    <mergeCell ref="Q27:R27"/>
    <mergeCell ref="S27:T27"/>
    <mergeCell ref="B28:F28"/>
    <mergeCell ref="I28:J28"/>
    <mergeCell ref="Q28:R28"/>
    <mergeCell ref="S28:T28"/>
    <mergeCell ref="B29:F29"/>
    <mergeCell ref="I29:J29"/>
    <mergeCell ref="Q29:R29"/>
    <mergeCell ref="S29:T29"/>
    <mergeCell ref="A32:F32"/>
    <mergeCell ref="I32:J32"/>
    <mergeCell ref="Q32:R32"/>
    <mergeCell ref="S32:T32"/>
    <mergeCell ref="Q37:R37"/>
    <mergeCell ref="S37:T37"/>
    <mergeCell ref="Q38:R38"/>
    <mergeCell ref="S38:T38"/>
    <mergeCell ref="Q39:R39"/>
    <mergeCell ref="S39:T39"/>
    <mergeCell ref="Q36:R36"/>
    <mergeCell ref="S36:T36"/>
    <mergeCell ref="Q33:R33"/>
    <mergeCell ref="S33:T33"/>
    <mergeCell ref="Q34:R34"/>
    <mergeCell ref="S34:T34"/>
    <mergeCell ref="Q35:R35"/>
    <mergeCell ref="S35:T35"/>
    <mergeCell ref="Q43:R43"/>
    <mergeCell ref="S43:T43"/>
    <mergeCell ref="Q44:R44"/>
    <mergeCell ref="S44:T44"/>
    <mergeCell ref="Q45:R45"/>
    <mergeCell ref="S45:T45"/>
    <mergeCell ref="Q40:R40"/>
    <mergeCell ref="S40:T40"/>
    <mergeCell ref="Q41:R41"/>
    <mergeCell ref="S41:T41"/>
    <mergeCell ref="Q42:R42"/>
    <mergeCell ref="S42:T42"/>
    <mergeCell ref="Q49:R49"/>
    <mergeCell ref="S49:T49"/>
    <mergeCell ref="Q50:R50"/>
    <mergeCell ref="S50:T50"/>
    <mergeCell ref="Q51:R51"/>
    <mergeCell ref="S51:T51"/>
    <mergeCell ref="Q46:R46"/>
    <mergeCell ref="S46:T46"/>
    <mergeCell ref="Q47:R47"/>
    <mergeCell ref="S47:T47"/>
    <mergeCell ref="Q48:R48"/>
    <mergeCell ref="S48:T48"/>
    <mergeCell ref="Q55:R55"/>
    <mergeCell ref="S55:T55"/>
    <mergeCell ref="Q56:R56"/>
    <mergeCell ref="S56:T56"/>
    <mergeCell ref="Q57:R57"/>
    <mergeCell ref="S57:T57"/>
    <mergeCell ref="Q52:R52"/>
    <mergeCell ref="S52:T52"/>
    <mergeCell ref="Q53:R53"/>
    <mergeCell ref="S53:T53"/>
    <mergeCell ref="Q54:R54"/>
    <mergeCell ref="S54:T54"/>
    <mergeCell ref="Q61:R61"/>
    <mergeCell ref="S61:T61"/>
    <mergeCell ref="Q62:R62"/>
    <mergeCell ref="S62:T62"/>
    <mergeCell ref="Q63:R63"/>
    <mergeCell ref="S63:T63"/>
    <mergeCell ref="Q58:R58"/>
    <mergeCell ref="S58:T58"/>
    <mergeCell ref="Q59:R59"/>
    <mergeCell ref="S59:T59"/>
    <mergeCell ref="Q60:R60"/>
    <mergeCell ref="S60:T60"/>
    <mergeCell ref="Q67:R67"/>
    <mergeCell ref="S67:T67"/>
    <mergeCell ref="Q68:R68"/>
    <mergeCell ref="S68:T68"/>
    <mergeCell ref="Q69:R69"/>
    <mergeCell ref="S69:T69"/>
    <mergeCell ref="Q64:R64"/>
    <mergeCell ref="S64:T64"/>
    <mergeCell ref="Q65:R65"/>
    <mergeCell ref="S65:T65"/>
    <mergeCell ref="Q66:R66"/>
    <mergeCell ref="S66:T66"/>
    <mergeCell ref="Q73:R73"/>
    <mergeCell ref="S73:T73"/>
    <mergeCell ref="Q74:R74"/>
    <mergeCell ref="S74:T74"/>
    <mergeCell ref="Q75:R75"/>
    <mergeCell ref="S75:T75"/>
    <mergeCell ref="Q70:R70"/>
    <mergeCell ref="S70:T70"/>
    <mergeCell ref="Q71:R71"/>
    <mergeCell ref="S71:T71"/>
    <mergeCell ref="Q72:R72"/>
    <mergeCell ref="S72:T72"/>
    <mergeCell ref="Q79:R79"/>
    <mergeCell ref="S79:T79"/>
    <mergeCell ref="Q80:R80"/>
    <mergeCell ref="S80:T80"/>
    <mergeCell ref="Q81:R81"/>
    <mergeCell ref="S81:T81"/>
    <mergeCell ref="Q76:R76"/>
    <mergeCell ref="S76:T76"/>
    <mergeCell ref="Q77:R77"/>
    <mergeCell ref="S77:T77"/>
    <mergeCell ref="Q78:R78"/>
    <mergeCell ref="S78:T78"/>
    <mergeCell ref="Q85:R85"/>
    <mergeCell ref="S85:T85"/>
    <mergeCell ref="Q86:R86"/>
    <mergeCell ref="S86:T86"/>
    <mergeCell ref="Q87:R87"/>
    <mergeCell ref="S87:T87"/>
    <mergeCell ref="Q82:R82"/>
    <mergeCell ref="S82:T82"/>
    <mergeCell ref="Q83:R83"/>
    <mergeCell ref="S83:T83"/>
    <mergeCell ref="Q84:R84"/>
    <mergeCell ref="S84:T84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109:R109"/>
    <mergeCell ref="S109:T109"/>
    <mergeCell ref="Q110:R110"/>
    <mergeCell ref="S110:T110"/>
    <mergeCell ref="Q111:R111"/>
    <mergeCell ref="S111:T111"/>
    <mergeCell ref="Q106:R106"/>
    <mergeCell ref="S106:T106"/>
    <mergeCell ref="Q107:R107"/>
    <mergeCell ref="S107:T107"/>
    <mergeCell ref="Q108:R108"/>
    <mergeCell ref="S108:T108"/>
    <mergeCell ref="Q115:R115"/>
    <mergeCell ref="S115:T115"/>
    <mergeCell ref="Q116:R116"/>
    <mergeCell ref="S116:T116"/>
    <mergeCell ref="Q117:R117"/>
    <mergeCell ref="S117:T117"/>
    <mergeCell ref="Q112:R112"/>
    <mergeCell ref="S112:T112"/>
    <mergeCell ref="Q113:R113"/>
    <mergeCell ref="S113:T113"/>
    <mergeCell ref="Q114:R114"/>
    <mergeCell ref="S114:T114"/>
    <mergeCell ref="Q121:R121"/>
    <mergeCell ref="Q122:R122"/>
    <mergeCell ref="Q123:R123"/>
    <mergeCell ref="Q124:R124"/>
    <mergeCell ref="Q125:R125"/>
    <mergeCell ref="Q126:R126"/>
    <mergeCell ref="Q118:R118"/>
    <mergeCell ref="S118:T118"/>
    <mergeCell ref="Q119:R119"/>
    <mergeCell ref="S119:T119"/>
    <mergeCell ref="Q120:R120"/>
    <mergeCell ref="S120:T120"/>
    <mergeCell ref="Q133:R133"/>
    <mergeCell ref="Q134:R134"/>
    <mergeCell ref="Q135:R135"/>
    <mergeCell ref="Q136:R136"/>
    <mergeCell ref="Q137:R137"/>
    <mergeCell ref="Q127:R127"/>
    <mergeCell ref="Q128:R128"/>
    <mergeCell ref="Q129:R129"/>
    <mergeCell ref="Q130:R130"/>
    <mergeCell ref="Q131:R131"/>
    <mergeCell ref="Q132:R132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opLeftCell="A10" zoomScaleNormal="100" zoomScaleSheetLayoutView="100" workbookViewId="0">
      <selection activeCell="L27" sqref="L27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1.285156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1406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208"/>
      <c r="R1" s="208"/>
      <c r="S1" s="208"/>
      <c r="T1" s="208"/>
    </row>
    <row r="2" spans="1:20" hidden="1" x14ac:dyDescent="0.25">
      <c r="Q2" s="208"/>
      <c r="R2" s="208"/>
      <c r="S2" s="208"/>
      <c r="T2" s="208"/>
    </row>
    <row r="3" spans="1:20" ht="10.5" hidden="1" customHeight="1" x14ac:dyDescent="0.25">
      <c r="Q3" s="208"/>
      <c r="R3" s="208"/>
      <c r="S3" s="208"/>
      <c r="T3" s="208"/>
    </row>
    <row r="4" spans="1:20" hidden="1" x14ac:dyDescent="0.25">
      <c r="Q4" s="208"/>
      <c r="R4" s="208"/>
      <c r="S4" s="208"/>
      <c r="T4" s="208"/>
    </row>
    <row r="5" spans="1:20" hidden="1" x14ac:dyDescent="0.25">
      <c r="Q5" s="208"/>
      <c r="R5" s="208"/>
      <c r="S5" s="208"/>
      <c r="T5" s="208"/>
    </row>
    <row r="6" spans="1:20" hidden="1" x14ac:dyDescent="0.25">
      <c r="Q6" s="208"/>
      <c r="R6" s="208"/>
      <c r="S6" s="208"/>
      <c r="T6" s="208"/>
    </row>
    <row r="7" spans="1:20" hidden="1" x14ac:dyDescent="0.25">
      <c r="Q7" s="208"/>
      <c r="R7" s="208"/>
      <c r="S7" s="208"/>
      <c r="T7" s="208"/>
    </row>
    <row r="8" spans="1:20" hidden="1" x14ac:dyDescent="0.25">
      <c r="Q8" s="208"/>
      <c r="R8" s="208"/>
      <c r="S8" s="208"/>
      <c r="T8" s="208"/>
    </row>
    <row r="9" spans="1:20" hidden="1" x14ac:dyDescent="0.25">
      <c r="Q9" s="208"/>
      <c r="R9" s="208"/>
      <c r="S9" s="208"/>
      <c r="T9" s="208"/>
    </row>
    <row r="10" spans="1:20" ht="7.5" customHeight="1" x14ac:dyDescent="0.25">
      <c r="Q10" s="208"/>
      <c r="R10" s="208"/>
      <c r="S10" s="208"/>
      <c r="T10" s="208"/>
    </row>
    <row r="11" spans="1:20" ht="6" hidden="1" customHeight="1" x14ac:dyDescent="0.25">
      <c r="Q11" s="208"/>
      <c r="R11" s="208"/>
      <c r="S11" s="208"/>
      <c r="T11" s="208"/>
    </row>
    <row r="12" spans="1:20" hidden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Q12" s="208"/>
      <c r="R12" s="208"/>
      <c r="S12" s="208"/>
      <c r="T12" s="208"/>
    </row>
    <row r="13" spans="1:20" ht="15.75" customHeight="1" x14ac:dyDescent="0.3">
      <c r="A13" s="187" t="s">
        <v>197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Q13" s="208"/>
      <c r="R13" s="208"/>
      <c r="S13" s="208"/>
      <c r="T13" s="208"/>
    </row>
    <row r="14" spans="1:20" ht="8.25" customHeight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Q14" s="208"/>
      <c r="R14" s="208"/>
      <c r="S14" s="208"/>
      <c r="T14" s="208"/>
    </row>
    <row r="15" spans="1:20" ht="19.5" x14ac:dyDescent="0.35">
      <c r="A15" s="305" t="s">
        <v>271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Q15" s="208"/>
      <c r="R15" s="208"/>
      <c r="S15" s="208"/>
      <c r="T15" s="208"/>
    </row>
    <row r="16" spans="1:20" ht="6.75" customHeigh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Q16" s="208"/>
      <c r="R16" s="208"/>
      <c r="S16" s="208"/>
      <c r="T16" s="208"/>
    </row>
    <row r="17" spans="1:20" ht="19.5" x14ac:dyDescent="0.35">
      <c r="A17" s="305" t="s">
        <v>228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Q17" s="208"/>
      <c r="R17" s="208"/>
      <c r="S17" s="208"/>
      <c r="T17" s="208"/>
    </row>
    <row r="18" spans="1:20" ht="9.75" customHeigh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Q18" s="208"/>
      <c r="R18" s="208"/>
      <c r="S18" s="208"/>
      <c r="T18" s="208"/>
    </row>
    <row r="19" spans="1:20" ht="18.75" x14ac:dyDescent="0.3">
      <c r="A19" s="187" t="s">
        <v>198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Q19" s="208"/>
      <c r="R19" s="208"/>
      <c r="S19" s="208"/>
      <c r="T19" s="208"/>
    </row>
    <row r="20" spans="1:20" ht="6.75" customHeigh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Q20" s="208"/>
      <c r="R20" s="208"/>
      <c r="S20" s="208"/>
      <c r="T20" s="208"/>
    </row>
    <row r="21" spans="1:20" x14ac:dyDescent="0.25">
      <c r="A21" s="235" t="s">
        <v>111</v>
      </c>
      <c r="B21" s="283" t="s">
        <v>25</v>
      </c>
      <c r="C21" s="284"/>
      <c r="D21" s="284"/>
      <c r="E21" s="284"/>
      <c r="F21" s="285"/>
      <c r="G21" s="235" t="s">
        <v>199</v>
      </c>
      <c r="H21" s="235" t="s">
        <v>200</v>
      </c>
      <c r="I21" s="229" t="s">
        <v>201</v>
      </c>
      <c r="J21" s="293"/>
      <c r="K21" s="235" t="s">
        <v>202</v>
      </c>
      <c r="Q21" s="208"/>
      <c r="R21" s="208"/>
      <c r="S21" s="208"/>
      <c r="T21" s="208"/>
    </row>
    <row r="22" spans="1:20" x14ac:dyDescent="0.25">
      <c r="A22" s="315"/>
      <c r="B22" s="286"/>
      <c r="C22" s="287"/>
      <c r="D22" s="287"/>
      <c r="E22" s="287"/>
      <c r="F22" s="288"/>
      <c r="G22" s="302"/>
      <c r="H22" s="302"/>
      <c r="I22" s="294"/>
      <c r="J22" s="296"/>
      <c r="K22" s="302"/>
      <c r="Q22" s="208"/>
      <c r="R22" s="208"/>
      <c r="S22" s="208"/>
      <c r="T22" s="208"/>
    </row>
    <row r="23" spans="1:20" x14ac:dyDescent="0.25">
      <c r="A23" s="315"/>
      <c r="B23" s="286"/>
      <c r="C23" s="287"/>
      <c r="D23" s="287"/>
      <c r="E23" s="287"/>
      <c r="F23" s="288"/>
      <c r="G23" s="302"/>
      <c r="H23" s="302"/>
      <c r="I23" s="294"/>
      <c r="J23" s="296"/>
      <c r="K23" s="302"/>
      <c r="Q23" s="208"/>
      <c r="R23" s="208"/>
      <c r="S23" s="208"/>
      <c r="T23" s="208"/>
    </row>
    <row r="24" spans="1:20" x14ac:dyDescent="0.25">
      <c r="A24" s="316"/>
      <c r="B24" s="289"/>
      <c r="C24" s="290"/>
      <c r="D24" s="290"/>
      <c r="E24" s="290"/>
      <c r="F24" s="291"/>
      <c r="G24" s="303"/>
      <c r="H24" s="303"/>
      <c r="I24" s="297"/>
      <c r="J24" s="299"/>
      <c r="K24" s="303"/>
      <c r="Q24" s="208"/>
      <c r="R24" s="208"/>
      <c r="S24" s="208"/>
      <c r="T24" s="208"/>
    </row>
    <row r="25" spans="1:20" x14ac:dyDescent="0.25">
      <c r="A25" s="18">
        <v>1</v>
      </c>
      <c r="B25" s="278">
        <v>2</v>
      </c>
      <c r="C25" s="279"/>
      <c r="D25" s="279"/>
      <c r="E25" s="279"/>
      <c r="F25" s="280"/>
      <c r="G25" s="18">
        <v>3</v>
      </c>
      <c r="H25" s="18">
        <v>4</v>
      </c>
      <c r="I25" s="278">
        <v>5</v>
      </c>
      <c r="J25" s="280"/>
      <c r="K25" s="77">
        <v>6</v>
      </c>
      <c r="Q25" s="208"/>
      <c r="R25" s="208"/>
      <c r="S25" s="208"/>
      <c r="T25" s="208"/>
    </row>
    <row r="26" spans="1:20" x14ac:dyDescent="0.25">
      <c r="A26" s="18"/>
      <c r="B26" s="215" t="s">
        <v>203</v>
      </c>
      <c r="C26" s="273"/>
      <c r="D26" s="273"/>
      <c r="E26" s="273"/>
      <c r="F26" s="274"/>
      <c r="G26" s="74"/>
      <c r="H26" s="74"/>
      <c r="I26" s="371"/>
      <c r="J26" s="372"/>
      <c r="K26" s="78">
        <f>K27</f>
        <v>95000</v>
      </c>
      <c r="Q26" s="208"/>
      <c r="R26" s="208"/>
      <c r="S26" s="208"/>
      <c r="T26" s="208"/>
    </row>
    <row r="27" spans="1:20" x14ac:dyDescent="0.25">
      <c r="A27" s="16"/>
      <c r="B27" s="209" t="s">
        <v>204</v>
      </c>
      <c r="C27" s="281"/>
      <c r="D27" s="281"/>
      <c r="E27" s="281"/>
      <c r="F27" s="282"/>
      <c r="G27" s="74">
        <v>28533</v>
      </c>
      <c r="H27" s="57">
        <v>5.2569999999999997</v>
      </c>
      <c r="I27" s="362">
        <v>7</v>
      </c>
      <c r="J27" s="363"/>
      <c r="K27" s="57">
        <v>95000</v>
      </c>
      <c r="L27" s="9">
        <v>85000</v>
      </c>
      <c r="Q27" s="208"/>
      <c r="R27" s="208"/>
      <c r="S27" s="208"/>
      <c r="T27" s="208"/>
    </row>
    <row r="28" spans="1:20" ht="31.5" customHeight="1" x14ac:dyDescent="0.25">
      <c r="A28" s="16"/>
      <c r="B28" s="209" t="s">
        <v>357</v>
      </c>
      <c r="C28" s="281"/>
      <c r="D28" s="281"/>
      <c r="E28" s="281"/>
      <c r="F28" s="282"/>
      <c r="G28" s="74"/>
      <c r="H28" s="74"/>
      <c r="I28" s="362"/>
      <c r="J28" s="363"/>
      <c r="K28" s="80">
        <v>7166.54</v>
      </c>
      <c r="Q28" s="208"/>
      <c r="R28" s="208"/>
      <c r="S28" s="208"/>
      <c r="T28" s="208"/>
    </row>
    <row r="29" spans="1:20" x14ac:dyDescent="0.25">
      <c r="A29" s="16"/>
      <c r="B29" s="209" t="s">
        <v>307</v>
      </c>
      <c r="C29" s="281"/>
      <c r="D29" s="281"/>
      <c r="E29" s="281"/>
      <c r="F29" s="282"/>
      <c r="G29" s="74"/>
      <c r="H29" s="74"/>
      <c r="I29" s="362"/>
      <c r="J29" s="363"/>
      <c r="K29" s="78">
        <f>K30</f>
        <v>8000</v>
      </c>
      <c r="Q29" s="208"/>
      <c r="R29" s="208"/>
      <c r="S29" s="208"/>
      <c r="T29" s="208"/>
    </row>
    <row r="30" spans="1:20" ht="15" customHeight="1" x14ac:dyDescent="0.25">
      <c r="A30" s="18"/>
      <c r="B30" s="209" t="s">
        <v>204</v>
      </c>
      <c r="C30" s="281"/>
      <c r="D30" s="281"/>
      <c r="E30" s="281"/>
      <c r="F30" s="282"/>
      <c r="G30" s="74"/>
      <c r="H30" s="74"/>
      <c r="I30" s="362"/>
      <c r="J30" s="363"/>
      <c r="K30" s="80">
        <v>8000</v>
      </c>
      <c r="Q30" s="208"/>
      <c r="R30" s="208"/>
      <c r="S30" s="208"/>
      <c r="T30" s="208"/>
    </row>
    <row r="31" spans="1:20" ht="15" customHeight="1" x14ac:dyDescent="0.25">
      <c r="A31" s="16"/>
      <c r="B31" s="351" t="s">
        <v>325</v>
      </c>
      <c r="C31" s="352"/>
      <c r="D31" s="352"/>
      <c r="E31" s="352"/>
      <c r="F31" s="353"/>
      <c r="G31" s="74"/>
      <c r="H31" s="74"/>
      <c r="I31" s="362"/>
      <c r="J31" s="363"/>
      <c r="K31" s="78">
        <f>K32</f>
        <v>90000</v>
      </c>
      <c r="Q31" s="208"/>
      <c r="R31" s="208"/>
      <c r="S31" s="208"/>
      <c r="T31" s="208"/>
    </row>
    <row r="32" spans="1:20" ht="15" customHeight="1" x14ac:dyDescent="0.25">
      <c r="A32" s="16"/>
      <c r="B32" s="209" t="s">
        <v>204</v>
      </c>
      <c r="C32" s="281"/>
      <c r="D32" s="281"/>
      <c r="E32" s="281"/>
      <c r="F32" s="282"/>
      <c r="G32" s="74"/>
      <c r="H32" s="74"/>
      <c r="I32" s="362"/>
      <c r="J32" s="363"/>
      <c r="K32" s="80">
        <v>90000</v>
      </c>
      <c r="Q32" s="208"/>
      <c r="R32" s="208"/>
      <c r="S32" s="208"/>
      <c r="T32" s="208"/>
    </row>
    <row r="33" spans="1:20" x14ac:dyDescent="0.25">
      <c r="A33" s="16"/>
      <c r="B33" s="351" t="s">
        <v>258</v>
      </c>
      <c r="C33" s="367"/>
      <c r="D33" s="367"/>
      <c r="E33" s="367"/>
      <c r="F33" s="368"/>
      <c r="G33" s="74"/>
      <c r="H33" s="74"/>
      <c r="I33" s="362"/>
      <c r="J33" s="363"/>
      <c r="K33" s="78">
        <f>K34</f>
        <v>20000</v>
      </c>
      <c r="Q33" s="208"/>
      <c r="R33" s="208"/>
      <c r="S33" s="208"/>
      <c r="T33" s="208"/>
    </row>
    <row r="34" spans="1:20" x14ac:dyDescent="0.25">
      <c r="A34" s="16"/>
      <c r="B34" s="209" t="s">
        <v>204</v>
      </c>
      <c r="C34" s="281"/>
      <c r="D34" s="281"/>
      <c r="E34" s="281"/>
      <c r="F34" s="282"/>
      <c r="G34" s="57">
        <v>9</v>
      </c>
      <c r="H34" s="57">
        <v>1637.97</v>
      </c>
      <c r="I34" s="362">
        <v>10</v>
      </c>
      <c r="J34" s="363"/>
      <c r="K34" s="57">
        <v>20000</v>
      </c>
      <c r="Q34" s="208"/>
      <c r="R34" s="208"/>
      <c r="S34" s="208"/>
      <c r="T34" s="208"/>
    </row>
    <row r="35" spans="1:20" ht="16.5" customHeight="1" x14ac:dyDescent="0.25">
      <c r="A35" s="312" t="s">
        <v>121</v>
      </c>
      <c r="B35" s="313"/>
      <c r="C35" s="313"/>
      <c r="D35" s="313"/>
      <c r="E35" s="313"/>
      <c r="F35" s="314"/>
      <c r="G35" s="58" t="s">
        <v>141</v>
      </c>
      <c r="H35" s="58" t="s">
        <v>141</v>
      </c>
      <c r="I35" s="369" t="s">
        <v>141</v>
      </c>
      <c r="J35" s="370"/>
      <c r="K35" s="58">
        <f>K26+K33+K29+K31+7166.54</f>
        <v>220166.54</v>
      </c>
      <c r="Q35" s="208"/>
      <c r="R35" s="208"/>
      <c r="S35" s="208"/>
      <c r="T35" s="208"/>
    </row>
    <row r="36" spans="1:20" ht="1.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Q36" s="208"/>
      <c r="R36" s="208"/>
      <c r="S36" s="208"/>
      <c r="T36" s="208"/>
    </row>
    <row r="37" spans="1:20" ht="3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Q37" s="208"/>
      <c r="R37" s="208"/>
      <c r="S37" s="208"/>
      <c r="T37" s="208"/>
    </row>
    <row r="38" spans="1:20" ht="2.25" customHeight="1" x14ac:dyDescent="0.3">
      <c r="A38" s="321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Q38" s="208"/>
      <c r="R38" s="208"/>
      <c r="S38" s="208"/>
      <c r="T38" s="208"/>
    </row>
    <row r="39" spans="1:20" x14ac:dyDescent="0.25">
      <c r="Q39" s="208"/>
      <c r="R39" s="208"/>
      <c r="S39" s="208"/>
      <c r="T39" s="208"/>
    </row>
    <row r="40" spans="1:20" x14ac:dyDescent="0.25">
      <c r="Q40" s="208"/>
      <c r="R40" s="208"/>
      <c r="S40" s="208"/>
      <c r="T40" s="208"/>
    </row>
    <row r="41" spans="1:20" x14ac:dyDescent="0.25">
      <c r="Q41" s="208"/>
      <c r="R41" s="208"/>
      <c r="S41" s="208"/>
      <c r="T41" s="208"/>
    </row>
    <row r="42" spans="1:20" x14ac:dyDescent="0.25">
      <c r="Q42" s="208"/>
      <c r="R42" s="208"/>
      <c r="S42" s="208"/>
      <c r="T42" s="208"/>
    </row>
    <row r="43" spans="1:20" x14ac:dyDescent="0.25">
      <c r="Q43" s="208"/>
      <c r="R43" s="208"/>
      <c r="S43" s="208"/>
      <c r="T43" s="208"/>
    </row>
    <row r="44" spans="1:20" x14ac:dyDescent="0.25">
      <c r="Q44" s="208"/>
      <c r="R44" s="208"/>
      <c r="S44" s="208"/>
      <c r="T44" s="208"/>
    </row>
    <row r="45" spans="1:20" x14ac:dyDescent="0.25">
      <c r="Q45" s="208"/>
      <c r="R45" s="208"/>
      <c r="S45" s="208"/>
      <c r="T45" s="208"/>
    </row>
    <row r="46" spans="1:20" x14ac:dyDescent="0.25">
      <c r="Q46" s="208"/>
      <c r="R46" s="208"/>
      <c r="S46" s="208"/>
      <c r="T46" s="208"/>
    </row>
    <row r="47" spans="1:20" x14ac:dyDescent="0.25">
      <c r="Q47" s="208"/>
      <c r="R47" s="208"/>
      <c r="S47" s="208"/>
      <c r="T47" s="208"/>
    </row>
    <row r="48" spans="1:20" x14ac:dyDescent="0.25">
      <c r="Q48" s="208"/>
      <c r="R48" s="208"/>
      <c r="S48" s="208"/>
      <c r="T48" s="208"/>
    </row>
    <row r="49" spans="17:20" x14ac:dyDescent="0.25">
      <c r="Q49" s="208"/>
      <c r="R49" s="208"/>
      <c r="S49" s="208"/>
      <c r="T49" s="208"/>
    </row>
    <row r="50" spans="17:20" x14ac:dyDescent="0.25">
      <c r="Q50" s="208"/>
      <c r="R50" s="208"/>
      <c r="S50" s="208"/>
      <c r="T50" s="208"/>
    </row>
    <row r="51" spans="17:20" x14ac:dyDescent="0.25">
      <c r="Q51" s="208"/>
      <c r="R51" s="208"/>
      <c r="S51" s="208"/>
      <c r="T51" s="208"/>
    </row>
    <row r="52" spans="17:20" x14ac:dyDescent="0.25">
      <c r="Q52" s="208"/>
      <c r="R52" s="208"/>
      <c r="S52" s="208"/>
      <c r="T52" s="208"/>
    </row>
    <row r="53" spans="17:20" x14ac:dyDescent="0.25">
      <c r="Q53" s="208"/>
      <c r="R53" s="208"/>
      <c r="S53" s="208"/>
      <c r="T53" s="208"/>
    </row>
    <row r="54" spans="17:20" x14ac:dyDescent="0.25">
      <c r="Q54" s="208"/>
      <c r="R54" s="208"/>
      <c r="S54" s="208"/>
      <c r="T54" s="208"/>
    </row>
    <row r="55" spans="17:20" x14ac:dyDescent="0.25">
      <c r="Q55" s="208"/>
      <c r="R55" s="208"/>
      <c r="S55" s="208"/>
      <c r="T55" s="208"/>
    </row>
    <row r="56" spans="17:20" x14ac:dyDescent="0.25">
      <c r="Q56" s="208"/>
      <c r="R56" s="208"/>
      <c r="S56" s="208"/>
      <c r="T56" s="208"/>
    </row>
    <row r="57" spans="17:20" x14ac:dyDescent="0.25">
      <c r="Q57" s="208"/>
      <c r="R57" s="208"/>
      <c r="S57" s="208"/>
      <c r="T57" s="208"/>
    </row>
    <row r="58" spans="17:20" x14ac:dyDescent="0.25">
      <c r="Q58" s="208"/>
      <c r="R58" s="208"/>
      <c r="S58" s="208"/>
      <c r="T58" s="208"/>
    </row>
    <row r="59" spans="17:20" x14ac:dyDescent="0.25">
      <c r="Q59" s="208"/>
      <c r="R59" s="208"/>
      <c r="S59" s="208"/>
      <c r="T59" s="208"/>
    </row>
    <row r="60" spans="17:20" x14ac:dyDescent="0.25">
      <c r="Q60" s="208"/>
      <c r="R60" s="208"/>
      <c r="S60" s="208"/>
      <c r="T60" s="208"/>
    </row>
    <row r="61" spans="17:20" x14ac:dyDescent="0.25">
      <c r="Q61" s="208"/>
      <c r="R61" s="208"/>
      <c r="S61" s="208"/>
      <c r="T61" s="208"/>
    </row>
    <row r="62" spans="17:20" x14ac:dyDescent="0.25">
      <c r="Q62" s="208"/>
      <c r="R62" s="208"/>
      <c r="S62" s="208"/>
      <c r="T62" s="208"/>
    </row>
    <row r="63" spans="17:20" x14ac:dyDescent="0.25">
      <c r="Q63" s="208"/>
      <c r="R63" s="208"/>
      <c r="S63" s="208"/>
      <c r="T63" s="208"/>
    </row>
    <row r="64" spans="17:20" x14ac:dyDescent="0.25">
      <c r="Q64" s="208"/>
      <c r="R64" s="208"/>
      <c r="S64" s="208"/>
      <c r="T64" s="208"/>
    </row>
    <row r="65" spans="17:20" x14ac:dyDescent="0.25">
      <c r="Q65" s="208"/>
      <c r="R65" s="208"/>
      <c r="S65" s="208"/>
      <c r="T65" s="208"/>
    </row>
    <row r="66" spans="17:20" x14ac:dyDescent="0.25">
      <c r="Q66" s="208"/>
      <c r="R66" s="208"/>
      <c r="S66" s="208"/>
      <c r="T66" s="208"/>
    </row>
    <row r="67" spans="17:20" x14ac:dyDescent="0.25">
      <c r="Q67" s="208"/>
      <c r="R67" s="208"/>
      <c r="S67" s="208"/>
      <c r="T67" s="208"/>
    </row>
    <row r="68" spans="17:20" x14ac:dyDescent="0.25">
      <c r="Q68" s="208"/>
      <c r="R68" s="208"/>
      <c r="S68" s="208"/>
      <c r="T68" s="208"/>
    </row>
    <row r="69" spans="17:20" x14ac:dyDescent="0.25">
      <c r="Q69" s="208"/>
      <c r="R69" s="208"/>
      <c r="S69" s="208"/>
      <c r="T69" s="208"/>
    </row>
    <row r="70" spans="17:20" x14ac:dyDescent="0.25">
      <c r="Q70" s="208"/>
      <c r="R70" s="208"/>
      <c r="S70" s="208"/>
      <c r="T70" s="208"/>
    </row>
    <row r="71" spans="17:20" x14ac:dyDescent="0.25">
      <c r="Q71" s="208"/>
      <c r="R71" s="208"/>
      <c r="S71" s="208"/>
      <c r="T71" s="208"/>
    </row>
    <row r="72" spans="17:20" x14ac:dyDescent="0.25">
      <c r="Q72" s="208"/>
      <c r="R72" s="208"/>
      <c r="S72" s="208"/>
      <c r="T72" s="208"/>
    </row>
    <row r="73" spans="17:20" x14ac:dyDescent="0.25">
      <c r="Q73" s="208"/>
      <c r="R73" s="208"/>
      <c r="S73" s="208"/>
      <c r="T73" s="208"/>
    </row>
    <row r="74" spans="17:20" x14ac:dyDescent="0.25">
      <c r="Q74" s="208"/>
      <c r="R74" s="208"/>
      <c r="S74" s="208"/>
      <c r="T74" s="208"/>
    </row>
    <row r="75" spans="17:20" x14ac:dyDescent="0.25">
      <c r="Q75" s="208"/>
      <c r="R75" s="208"/>
      <c r="S75" s="208"/>
      <c r="T75" s="208"/>
    </row>
    <row r="76" spans="17:20" x14ac:dyDescent="0.25">
      <c r="Q76" s="208"/>
      <c r="R76" s="208"/>
      <c r="S76" s="208"/>
      <c r="T76" s="208"/>
    </row>
    <row r="77" spans="17:20" x14ac:dyDescent="0.25">
      <c r="Q77" s="208"/>
      <c r="R77" s="208"/>
      <c r="S77" s="208"/>
      <c r="T77" s="208"/>
    </row>
    <row r="78" spans="17:20" x14ac:dyDescent="0.25">
      <c r="Q78" s="208"/>
      <c r="R78" s="208"/>
      <c r="S78" s="208"/>
      <c r="T78" s="208"/>
    </row>
    <row r="79" spans="17:20" x14ac:dyDescent="0.25">
      <c r="Q79" s="208"/>
      <c r="R79" s="208"/>
      <c r="S79" s="208"/>
      <c r="T79" s="208"/>
    </row>
    <row r="80" spans="17:20" x14ac:dyDescent="0.25">
      <c r="Q80" s="208"/>
      <c r="R80" s="208"/>
      <c r="S80" s="208"/>
      <c r="T80" s="208"/>
    </row>
    <row r="81" spans="17:20" x14ac:dyDescent="0.25">
      <c r="Q81" s="208"/>
      <c r="R81" s="208"/>
      <c r="S81" s="208"/>
      <c r="T81" s="208"/>
    </row>
    <row r="82" spans="17:20" x14ac:dyDescent="0.25">
      <c r="Q82" s="208"/>
      <c r="R82" s="208"/>
      <c r="S82" s="208"/>
      <c r="T82" s="208"/>
    </row>
    <row r="83" spans="17:20" x14ac:dyDescent="0.25">
      <c r="Q83" s="208"/>
      <c r="R83" s="208"/>
      <c r="S83" s="208"/>
      <c r="T83" s="208"/>
    </row>
    <row r="84" spans="17:20" x14ac:dyDescent="0.25">
      <c r="Q84" s="208"/>
      <c r="R84" s="208"/>
      <c r="S84" s="208"/>
      <c r="T84" s="208"/>
    </row>
    <row r="85" spans="17:20" x14ac:dyDescent="0.25">
      <c r="Q85" s="208"/>
      <c r="R85" s="208"/>
      <c r="S85" s="208"/>
      <c r="T85" s="208"/>
    </row>
    <row r="86" spans="17:20" x14ac:dyDescent="0.25">
      <c r="Q86" s="208"/>
      <c r="R86" s="208"/>
      <c r="S86" s="208"/>
      <c r="T86" s="208"/>
    </row>
    <row r="87" spans="17:20" x14ac:dyDescent="0.25">
      <c r="Q87" s="208"/>
      <c r="R87" s="208"/>
      <c r="S87" s="208"/>
      <c r="T87" s="208"/>
    </row>
    <row r="88" spans="17:20" x14ac:dyDescent="0.25">
      <c r="Q88" s="208"/>
      <c r="R88" s="208"/>
      <c r="S88" s="208"/>
      <c r="T88" s="208"/>
    </row>
    <row r="89" spans="17:20" x14ac:dyDescent="0.25">
      <c r="Q89" s="208"/>
      <c r="R89" s="208"/>
      <c r="S89" s="208"/>
      <c r="T89" s="208"/>
    </row>
    <row r="90" spans="17:20" x14ac:dyDescent="0.25">
      <c r="Q90" s="208"/>
      <c r="R90" s="208"/>
      <c r="S90" s="208"/>
      <c r="T90" s="208"/>
    </row>
    <row r="91" spans="17:20" x14ac:dyDescent="0.25">
      <c r="Q91" s="208"/>
      <c r="R91" s="208"/>
      <c r="S91" s="208"/>
      <c r="T91" s="208"/>
    </row>
    <row r="92" spans="17:20" x14ac:dyDescent="0.25">
      <c r="Q92" s="208"/>
      <c r="R92" s="208"/>
      <c r="S92" s="208"/>
      <c r="T92" s="208"/>
    </row>
    <row r="93" spans="17:20" x14ac:dyDescent="0.25">
      <c r="Q93" s="208"/>
      <c r="R93" s="208"/>
      <c r="S93" s="208"/>
      <c r="T93" s="208"/>
    </row>
    <row r="94" spans="17:20" x14ac:dyDescent="0.25">
      <c r="Q94" s="208"/>
      <c r="R94" s="208"/>
      <c r="S94" s="208"/>
      <c r="T94" s="208"/>
    </row>
    <row r="95" spans="17:20" x14ac:dyDescent="0.25">
      <c r="Q95" s="208"/>
      <c r="R95" s="208"/>
      <c r="S95" s="208"/>
      <c r="T95" s="208"/>
    </row>
    <row r="96" spans="17:20" x14ac:dyDescent="0.25">
      <c r="Q96" s="208"/>
      <c r="R96" s="208"/>
      <c r="S96" s="208"/>
      <c r="T96" s="208"/>
    </row>
    <row r="97" spans="17:20" x14ac:dyDescent="0.25">
      <c r="Q97" s="208"/>
      <c r="R97" s="208"/>
      <c r="S97" s="208"/>
      <c r="T97" s="208"/>
    </row>
    <row r="98" spans="17:20" x14ac:dyDescent="0.25">
      <c r="Q98" s="208"/>
      <c r="R98" s="208"/>
      <c r="S98" s="208"/>
      <c r="T98" s="208"/>
    </row>
    <row r="99" spans="17:20" x14ac:dyDescent="0.25">
      <c r="Q99" s="208"/>
      <c r="R99" s="208"/>
      <c r="S99" s="208"/>
      <c r="T99" s="208"/>
    </row>
    <row r="100" spans="17:20" x14ac:dyDescent="0.25">
      <c r="Q100" s="208"/>
      <c r="R100" s="208"/>
      <c r="S100" s="208"/>
      <c r="T100" s="208"/>
    </row>
    <row r="101" spans="17:20" x14ac:dyDescent="0.25">
      <c r="Q101" s="208"/>
      <c r="R101" s="208"/>
      <c r="S101" s="208"/>
      <c r="T101" s="208"/>
    </row>
    <row r="102" spans="17:20" x14ac:dyDescent="0.25">
      <c r="Q102" s="208"/>
      <c r="R102" s="208"/>
      <c r="S102" s="208"/>
      <c r="T102" s="208"/>
    </row>
    <row r="103" spans="17:20" x14ac:dyDescent="0.25">
      <c r="Q103" s="208"/>
      <c r="R103" s="208"/>
      <c r="S103" s="208"/>
      <c r="T103" s="208"/>
    </row>
    <row r="104" spans="17:20" x14ac:dyDescent="0.25">
      <c r="Q104" s="208"/>
      <c r="R104" s="208"/>
      <c r="S104" s="208"/>
      <c r="T104" s="208"/>
    </row>
    <row r="105" spans="17:20" x14ac:dyDescent="0.25">
      <c r="Q105" s="208"/>
      <c r="R105" s="208"/>
      <c r="S105" s="208"/>
      <c r="T105" s="208"/>
    </row>
    <row r="106" spans="17:20" x14ac:dyDescent="0.25">
      <c r="Q106" s="208"/>
      <c r="R106" s="208"/>
      <c r="S106" s="208"/>
      <c r="T106" s="208"/>
    </row>
    <row r="107" spans="17:20" x14ac:dyDescent="0.25">
      <c r="Q107" s="208"/>
      <c r="R107" s="208"/>
      <c r="S107" s="208"/>
      <c r="T107" s="208"/>
    </row>
    <row r="108" spans="17:20" x14ac:dyDescent="0.25">
      <c r="Q108" s="208"/>
      <c r="R108" s="208"/>
      <c r="S108" s="208"/>
      <c r="T108" s="208"/>
    </row>
    <row r="109" spans="17:20" x14ac:dyDescent="0.25">
      <c r="Q109" s="208"/>
      <c r="R109" s="208"/>
      <c r="S109" s="208"/>
      <c r="T109" s="208"/>
    </row>
    <row r="110" spans="17:20" x14ac:dyDescent="0.25">
      <c r="Q110" s="208"/>
      <c r="R110" s="208"/>
      <c r="S110" s="208"/>
      <c r="T110" s="208"/>
    </row>
    <row r="111" spans="17:20" x14ac:dyDescent="0.25">
      <c r="Q111" s="208"/>
      <c r="R111" s="208"/>
      <c r="S111" s="208"/>
      <c r="T111" s="208"/>
    </row>
    <row r="112" spans="17:20" x14ac:dyDescent="0.25">
      <c r="Q112" s="208"/>
      <c r="R112" s="208"/>
      <c r="S112" s="208"/>
      <c r="T112" s="208"/>
    </row>
    <row r="113" spans="17:20" x14ac:dyDescent="0.25">
      <c r="Q113" s="208"/>
      <c r="R113" s="208"/>
      <c r="S113" s="208"/>
      <c r="T113" s="208"/>
    </row>
    <row r="114" spans="17:20" x14ac:dyDescent="0.25">
      <c r="Q114" s="208"/>
      <c r="R114" s="208"/>
      <c r="S114" s="208"/>
      <c r="T114" s="208"/>
    </row>
    <row r="115" spans="17:20" x14ac:dyDescent="0.25">
      <c r="Q115" s="208"/>
      <c r="R115" s="208"/>
      <c r="S115" s="208"/>
      <c r="T115" s="208"/>
    </row>
    <row r="116" spans="17:20" x14ac:dyDescent="0.25">
      <c r="Q116" s="208"/>
      <c r="R116" s="208"/>
      <c r="S116" s="208"/>
      <c r="T116" s="208"/>
    </row>
    <row r="117" spans="17:20" x14ac:dyDescent="0.25">
      <c r="Q117" s="208"/>
      <c r="R117" s="208"/>
      <c r="S117" s="208"/>
      <c r="T117" s="208"/>
    </row>
    <row r="118" spans="17:20" x14ac:dyDescent="0.25">
      <c r="Q118" s="208"/>
      <c r="R118" s="208"/>
      <c r="S118" s="208"/>
      <c r="T118" s="208"/>
    </row>
    <row r="119" spans="17:20" x14ac:dyDescent="0.25">
      <c r="Q119" s="208"/>
      <c r="R119" s="208"/>
      <c r="S119" s="208"/>
      <c r="T119" s="208"/>
    </row>
    <row r="120" spans="17:20" x14ac:dyDescent="0.25">
      <c r="Q120" s="208"/>
      <c r="R120" s="208"/>
      <c r="S120" s="208"/>
      <c r="T120" s="208"/>
    </row>
    <row r="121" spans="17:20" x14ac:dyDescent="0.25">
      <c r="Q121" s="208"/>
      <c r="R121" s="208"/>
      <c r="S121" s="208"/>
      <c r="T121" s="208"/>
    </row>
    <row r="122" spans="17:20" x14ac:dyDescent="0.25">
      <c r="Q122" s="208"/>
      <c r="R122" s="208"/>
    </row>
    <row r="123" spans="17:20" x14ac:dyDescent="0.25">
      <c r="Q123" s="208"/>
      <c r="R123" s="208"/>
    </row>
    <row r="124" spans="17:20" x14ac:dyDescent="0.25">
      <c r="Q124" s="208"/>
      <c r="R124" s="208"/>
    </row>
    <row r="125" spans="17:20" x14ac:dyDescent="0.25">
      <c r="Q125" s="208"/>
      <c r="R125" s="208"/>
    </row>
    <row r="126" spans="17:20" x14ac:dyDescent="0.25">
      <c r="Q126" s="208"/>
      <c r="R126" s="208"/>
    </row>
    <row r="127" spans="17:20" x14ac:dyDescent="0.25">
      <c r="Q127" s="208"/>
      <c r="R127" s="208"/>
    </row>
    <row r="128" spans="17:20" x14ac:dyDescent="0.25">
      <c r="Q128" s="208"/>
      <c r="R128" s="208"/>
    </row>
    <row r="129" spans="17:18" x14ac:dyDescent="0.25">
      <c r="Q129" s="208"/>
      <c r="R129" s="208"/>
    </row>
    <row r="130" spans="17:18" x14ac:dyDescent="0.25">
      <c r="Q130" s="208"/>
      <c r="R130" s="208"/>
    </row>
    <row r="131" spans="17:18" x14ac:dyDescent="0.25">
      <c r="Q131" s="208"/>
      <c r="R131" s="208"/>
    </row>
    <row r="132" spans="17:18" x14ac:dyDescent="0.25">
      <c r="Q132" s="208"/>
      <c r="R132" s="208"/>
    </row>
    <row r="133" spans="17:18" x14ac:dyDescent="0.25">
      <c r="Q133" s="208"/>
      <c r="R133" s="208"/>
    </row>
    <row r="134" spans="17:18" x14ac:dyDescent="0.25">
      <c r="Q134" s="208"/>
      <c r="R134" s="208"/>
    </row>
    <row r="135" spans="17:18" x14ac:dyDescent="0.25">
      <c r="Q135" s="208"/>
      <c r="R135" s="208"/>
    </row>
    <row r="136" spans="17:18" x14ac:dyDescent="0.25">
      <c r="Q136" s="208"/>
      <c r="R136" s="208"/>
    </row>
    <row r="137" spans="17:18" x14ac:dyDescent="0.25">
      <c r="Q137" s="208"/>
      <c r="R137" s="208"/>
    </row>
    <row r="138" spans="17:18" x14ac:dyDescent="0.25">
      <c r="Q138" s="208"/>
      <c r="R138" s="208"/>
    </row>
  </sheetData>
  <mergeCells count="292"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  <mergeCell ref="Q10:R10"/>
    <mergeCell ref="S10:T10"/>
    <mergeCell ref="Q11:R11"/>
    <mergeCell ref="S11:T11"/>
    <mergeCell ref="Q12:R12"/>
    <mergeCell ref="S12:T12"/>
    <mergeCell ref="Q7:R7"/>
    <mergeCell ref="S7:T7"/>
    <mergeCell ref="Q8:R8"/>
    <mergeCell ref="S8:T8"/>
    <mergeCell ref="Q9:R9"/>
    <mergeCell ref="S9:T9"/>
    <mergeCell ref="Q16:R16"/>
    <mergeCell ref="S16:T16"/>
    <mergeCell ref="A17:K17"/>
    <mergeCell ref="Q17:R17"/>
    <mergeCell ref="S17:T17"/>
    <mergeCell ref="Q18:R18"/>
    <mergeCell ref="S18:T18"/>
    <mergeCell ref="A13:K13"/>
    <mergeCell ref="Q13:R13"/>
    <mergeCell ref="S13:T13"/>
    <mergeCell ref="Q14:R14"/>
    <mergeCell ref="S14:T14"/>
    <mergeCell ref="A15:K15"/>
    <mergeCell ref="Q15:R15"/>
    <mergeCell ref="S15:T15"/>
    <mergeCell ref="A19:K19"/>
    <mergeCell ref="Q19:R19"/>
    <mergeCell ref="S19:T19"/>
    <mergeCell ref="Q20:R20"/>
    <mergeCell ref="S20:T20"/>
    <mergeCell ref="A21:A24"/>
    <mergeCell ref="B21:F24"/>
    <mergeCell ref="G21:G24"/>
    <mergeCell ref="H21:H24"/>
    <mergeCell ref="I21:J24"/>
    <mergeCell ref="K21:K24"/>
    <mergeCell ref="Q21:R21"/>
    <mergeCell ref="S21:T21"/>
    <mergeCell ref="Q22:R22"/>
    <mergeCell ref="S22:T22"/>
    <mergeCell ref="Q23:R23"/>
    <mergeCell ref="S23:T23"/>
    <mergeCell ref="Q24:R24"/>
    <mergeCell ref="S24:T24"/>
    <mergeCell ref="B25:F25"/>
    <mergeCell ref="I25:J25"/>
    <mergeCell ref="Q25:R25"/>
    <mergeCell ref="S25:T25"/>
    <mergeCell ref="B26:F26"/>
    <mergeCell ref="I26:J26"/>
    <mergeCell ref="Q26:R26"/>
    <mergeCell ref="S26:T26"/>
    <mergeCell ref="B27:F27"/>
    <mergeCell ref="I27:J27"/>
    <mergeCell ref="Q27:R27"/>
    <mergeCell ref="S27:T27"/>
    <mergeCell ref="B28:F28"/>
    <mergeCell ref="I28:J28"/>
    <mergeCell ref="Q28:R28"/>
    <mergeCell ref="S28:T28"/>
    <mergeCell ref="B29:F29"/>
    <mergeCell ref="I29:J29"/>
    <mergeCell ref="Q29:R29"/>
    <mergeCell ref="S29:T29"/>
    <mergeCell ref="B30:F30"/>
    <mergeCell ref="I30:J30"/>
    <mergeCell ref="Q30:R30"/>
    <mergeCell ref="S30:T30"/>
    <mergeCell ref="B31:F31"/>
    <mergeCell ref="I31:J31"/>
    <mergeCell ref="Q31:R31"/>
    <mergeCell ref="S31:T31"/>
    <mergeCell ref="B32:F32"/>
    <mergeCell ref="I32:J32"/>
    <mergeCell ref="Q32:R32"/>
    <mergeCell ref="S32:T32"/>
    <mergeCell ref="A35:F35"/>
    <mergeCell ref="I35:J35"/>
    <mergeCell ref="Q35:R35"/>
    <mergeCell ref="S35:T35"/>
    <mergeCell ref="Q36:R36"/>
    <mergeCell ref="S36:T36"/>
    <mergeCell ref="B33:F33"/>
    <mergeCell ref="I33:J33"/>
    <mergeCell ref="Q33:R33"/>
    <mergeCell ref="S33:T33"/>
    <mergeCell ref="B34:F34"/>
    <mergeCell ref="I34:J34"/>
    <mergeCell ref="Q34:R34"/>
    <mergeCell ref="S34:T34"/>
    <mergeCell ref="Q39:R39"/>
    <mergeCell ref="S39:T39"/>
    <mergeCell ref="Q40:R40"/>
    <mergeCell ref="S40:T40"/>
    <mergeCell ref="Q37:R37"/>
    <mergeCell ref="S37:T37"/>
    <mergeCell ref="A38:K38"/>
    <mergeCell ref="Q38:R38"/>
    <mergeCell ref="S38:T38"/>
    <mergeCell ref="Q44:R44"/>
    <mergeCell ref="S44:T44"/>
    <mergeCell ref="Q45:R45"/>
    <mergeCell ref="S45:T45"/>
    <mergeCell ref="Q46:R46"/>
    <mergeCell ref="S46:T46"/>
    <mergeCell ref="Q41:R41"/>
    <mergeCell ref="S41:T41"/>
    <mergeCell ref="Q42:R42"/>
    <mergeCell ref="S42:T42"/>
    <mergeCell ref="Q43:R43"/>
    <mergeCell ref="S43:T43"/>
    <mergeCell ref="Q50:R50"/>
    <mergeCell ref="S50:T50"/>
    <mergeCell ref="Q51:R51"/>
    <mergeCell ref="S51:T51"/>
    <mergeCell ref="Q52:R52"/>
    <mergeCell ref="S52:T52"/>
    <mergeCell ref="Q47:R47"/>
    <mergeCell ref="S47:T47"/>
    <mergeCell ref="Q48:R48"/>
    <mergeCell ref="S48:T48"/>
    <mergeCell ref="Q49:R49"/>
    <mergeCell ref="S49:T49"/>
    <mergeCell ref="Q56:R56"/>
    <mergeCell ref="S56:T56"/>
    <mergeCell ref="Q57:R57"/>
    <mergeCell ref="S57:T57"/>
    <mergeCell ref="Q58:R58"/>
    <mergeCell ref="S58:T58"/>
    <mergeCell ref="Q53:R53"/>
    <mergeCell ref="S53:T53"/>
    <mergeCell ref="Q54:R54"/>
    <mergeCell ref="S54:T54"/>
    <mergeCell ref="Q55:R55"/>
    <mergeCell ref="S55:T55"/>
    <mergeCell ref="Q62:R62"/>
    <mergeCell ref="S62:T62"/>
    <mergeCell ref="Q63:R63"/>
    <mergeCell ref="S63:T63"/>
    <mergeCell ref="Q64:R64"/>
    <mergeCell ref="S64:T64"/>
    <mergeCell ref="Q59:R59"/>
    <mergeCell ref="S59:T59"/>
    <mergeCell ref="Q60:R60"/>
    <mergeCell ref="S60:T60"/>
    <mergeCell ref="Q61:R61"/>
    <mergeCell ref="S61:T61"/>
    <mergeCell ref="Q68:R68"/>
    <mergeCell ref="S68:T68"/>
    <mergeCell ref="Q69:R69"/>
    <mergeCell ref="S69:T69"/>
    <mergeCell ref="Q70:R70"/>
    <mergeCell ref="S70:T70"/>
    <mergeCell ref="Q65:R65"/>
    <mergeCell ref="S65:T65"/>
    <mergeCell ref="Q66:R66"/>
    <mergeCell ref="S66:T66"/>
    <mergeCell ref="Q67:R67"/>
    <mergeCell ref="S67:T67"/>
    <mergeCell ref="Q74:R74"/>
    <mergeCell ref="S74:T74"/>
    <mergeCell ref="Q75:R75"/>
    <mergeCell ref="S75:T75"/>
    <mergeCell ref="Q76:R76"/>
    <mergeCell ref="S76:T76"/>
    <mergeCell ref="Q71:R71"/>
    <mergeCell ref="S71:T71"/>
    <mergeCell ref="Q72:R72"/>
    <mergeCell ref="S72:T72"/>
    <mergeCell ref="Q73:R73"/>
    <mergeCell ref="S73:T73"/>
    <mergeCell ref="Q80:R80"/>
    <mergeCell ref="S80:T80"/>
    <mergeCell ref="Q81:R81"/>
    <mergeCell ref="S81:T81"/>
    <mergeCell ref="Q82:R82"/>
    <mergeCell ref="S82:T82"/>
    <mergeCell ref="Q77:R77"/>
    <mergeCell ref="S77:T77"/>
    <mergeCell ref="Q78:R78"/>
    <mergeCell ref="S78:T78"/>
    <mergeCell ref="Q79:R79"/>
    <mergeCell ref="S79:T79"/>
    <mergeCell ref="Q86:R86"/>
    <mergeCell ref="S86:T86"/>
    <mergeCell ref="Q87:R87"/>
    <mergeCell ref="S87:T87"/>
    <mergeCell ref="Q88:R88"/>
    <mergeCell ref="S88:T88"/>
    <mergeCell ref="Q83:R83"/>
    <mergeCell ref="S83:T83"/>
    <mergeCell ref="Q84:R84"/>
    <mergeCell ref="S84:T84"/>
    <mergeCell ref="Q85:R85"/>
    <mergeCell ref="S85:T85"/>
    <mergeCell ref="Q92:R92"/>
    <mergeCell ref="S92:T92"/>
    <mergeCell ref="Q93:R93"/>
    <mergeCell ref="S93:T93"/>
    <mergeCell ref="Q94:R94"/>
    <mergeCell ref="S94:T94"/>
    <mergeCell ref="Q89:R89"/>
    <mergeCell ref="S89:T89"/>
    <mergeCell ref="Q90:R90"/>
    <mergeCell ref="S90:T90"/>
    <mergeCell ref="Q91:R91"/>
    <mergeCell ref="S91:T91"/>
    <mergeCell ref="Q98:R98"/>
    <mergeCell ref="S98:T98"/>
    <mergeCell ref="Q99:R99"/>
    <mergeCell ref="S99:T99"/>
    <mergeCell ref="Q100:R100"/>
    <mergeCell ref="S100:T100"/>
    <mergeCell ref="Q95:R95"/>
    <mergeCell ref="S95:T95"/>
    <mergeCell ref="Q96:R96"/>
    <mergeCell ref="S96:T96"/>
    <mergeCell ref="Q97:R97"/>
    <mergeCell ref="S97:T97"/>
    <mergeCell ref="Q104:R104"/>
    <mergeCell ref="S104:T104"/>
    <mergeCell ref="Q105:R105"/>
    <mergeCell ref="S105:T105"/>
    <mergeCell ref="Q106:R106"/>
    <mergeCell ref="S106:T106"/>
    <mergeCell ref="Q101:R101"/>
    <mergeCell ref="S101:T101"/>
    <mergeCell ref="Q102:R102"/>
    <mergeCell ref="S102:T102"/>
    <mergeCell ref="Q103:R103"/>
    <mergeCell ref="S103:T103"/>
    <mergeCell ref="Q110:R110"/>
    <mergeCell ref="S110:T110"/>
    <mergeCell ref="Q111:R111"/>
    <mergeCell ref="S111:T111"/>
    <mergeCell ref="Q112:R112"/>
    <mergeCell ref="S112:T112"/>
    <mergeCell ref="Q107:R107"/>
    <mergeCell ref="S107:T107"/>
    <mergeCell ref="Q108:R108"/>
    <mergeCell ref="S108:T108"/>
    <mergeCell ref="Q109:R109"/>
    <mergeCell ref="S109:T109"/>
    <mergeCell ref="Q116:R116"/>
    <mergeCell ref="S116:T116"/>
    <mergeCell ref="Q117:R117"/>
    <mergeCell ref="S117:T117"/>
    <mergeCell ref="Q118:R118"/>
    <mergeCell ref="S118:T118"/>
    <mergeCell ref="Q113:R113"/>
    <mergeCell ref="S113:T113"/>
    <mergeCell ref="Q114:R114"/>
    <mergeCell ref="S114:T114"/>
    <mergeCell ref="Q115:R115"/>
    <mergeCell ref="S115:T115"/>
    <mergeCell ref="Q122:R122"/>
    <mergeCell ref="Q123:R123"/>
    <mergeCell ref="Q124:R124"/>
    <mergeCell ref="Q125:R125"/>
    <mergeCell ref="Q126:R126"/>
    <mergeCell ref="Q127:R127"/>
    <mergeCell ref="Q119:R119"/>
    <mergeCell ref="S119:T119"/>
    <mergeCell ref="Q120:R120"/>
    <mergeCell ref="S120:T120"/>
    <mergeCell ref="Q121:R121"/>
    <mergeCell ref="S121:T121"/>
    <mergeCell ref="Q134:R134"/>
    <mergeCell ref="Q135:R135"/>
    <mergeCell ref="Q136:R136"/>
    <mergeCell ref="Q137:R137"/>
    <mergeCell ref="Q138:R138"/>
    <mergeCell ref="Q128:R128"/>
    <mergeCell ref="Q129:R129"/>
    <mergeCell ref="Q130:R130"/>
    <mergeCell ref="Q131:R131"/>
    <mergeCell ref="Q132:R132"/>
    <mergeCell ref="Q133:R13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"/>
  <sheetViews>
    <sheetView topLeftCell="A28" zoomScaleNormal="100" zoomScaleSheetLayoutView="100" workbookViewId="0">
      <selection activeCell="K32" sqref="K32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425781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208"/>
      <c r="R1" s="208"/>
      <c r="S1" s="208"/>
      <c r="T1" s="208"/>
    </row>
    <row r="2" spans="1:20" hidden="1" x14ac:dyDescent="0.25">
      <c r="Q2" s="208"/>
      <c r="R2" s="208"/>
      <c r="S2" s="208"/>
      <c r="T2" s="208"/>
    </row>
    <row r="3" spans="1:20" ht="10.5" hidden="1" customHeight="1" x14ac:dyDescent="0.25">
      <c r="Q3" s="208"/>
      <c r="R3" s="208"/>
      <c r="S3" s="208"/>
      <c r="T3" s="208"/>
    </row>
    <row r="4" spans="1:20" hidden="1" x14ac:dyDescent="0.25">
      <c r="Q4" s="208"/>
      <c r="R4" s="208"/>
      <c r="S4" s="208"/>
      <c r="T4" s="208"/>
    </row>
    <row r="5" spans="1:20" hidden="1" x14ac:dyDescent="0.25">
      <c r="Q5" s="208"/>
      <c r="R5" s="208"/>
      <c r="S5" s="208"/>
      <c r="T5" s="208"/>
    </row>
    <row r="6" spans="1:20" hidden="1" x14ac:dyDescent="0.25">
      <c r="Q6" s="208"/>
      <c r="R6" s="208"/>
      <c r="S6" s="208"/>
      <c r="T6" s="208"/>
    </row>
    <row r="7" spans="1:20" hidden="1" x14ac:dyDescent="0.25">
      <c r="Q7" s="208"/>
      <c r="R7" s="208"/>
      <c r="S7" s="208"/>
      <c r="T7" s="208"/>
    </row>
    <row r="8" spans="1:20" hidden="1" x14ac:dyDescent="0.25">
      <c r="Q8" s="208"/>
      <c r="R8" s="208"/>
      <c r="S8" s="208"/>
      <c r="T8" s="208"/>
    </row>
    <row r="9" spans="1:20" hidden="1" x14ac:dyDescent="0.25">
      <c r="Q9" s="208"/>
      <c r="R9" s="208"/>
      <c r="S9" s="208"/>
      <c r="T9" s="208"/>
    </row>
    <row r="10" spans="1:20" ht="3.7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Q10" s="208"/>
      <c r="R10" s="208"/>
      <c r="S10" s="208"/>
      <c r="T10" s="208"/>
    </row>
    <row r="11" spans="1:20" ht="3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Q11" s="208"/>
      <c r="R11" s="208"/>
      <c r="S11" s="208"/>
      <c r="T11" s="208"/>
    </row>
    <row r="12" spans="1:20" ht="15" customHeight="1" x14ac:dyDescent="0.3">
      <c r="A12" s="187" t="s">
        <v>197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Q12" s="208"/>
      <c r="R12" s="208"/>
      <c r="S12" s="208"/>
      <c r="T12" s="208"/>
    </row>
    <row r="13" spans="1:20" ht="4.5" customHeight="1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Q13" s="208"/>
      <c r="R13" s="208"/>
      <c r="S13" s="208"/>
      <c r="T13" s="208"/>
    </row>
    <row r="14" spans="1:20" ht="15.75" customHeight="1" x14ac:dyDescent="0.35">
      <c r="A14" s="305" t="s">
        <v>272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Q14" s="208"/>
      <c r="R14" s="208"/>
      <c r="S14" s="208"/>
      <c r="T14" s="208"/>
    </row>
    <row r="15" spans="1:20" ht="18.75" hidden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Q15" s="208"/>
      <c r="R15" s="208"/>
      <c r="S15" s="208"/>
      <c r="T15" s="208"/>
    </row>
    <row r="16" spans="1:20" ht="15.75" customHeight="1" x14ac:dyDescent="0.35">
      <c r="A16" s="305" t="s">
        <v>224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Q16" s="208"/>
      <c r="R16" s="208"/>
      <c r="S16" s="208"/>
      <c r="T16" s="208"/>
    </row>
    <row r="17" spans="1:20" ht="3.75" hidden="1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Q17" s="208"/>
      <c r="R17" s="208"/>
      <c r="S17" s="208"/>
      <c r="T17" s="208"/>
    </row>
    <row r="18" spans="1:20" ht="17.25" customHeight="1" x14ac:dyDescent="0.25">
      <c r="A18" s="374" t="s">
        <v>206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Q18" s="208"/>
      <c r="R18" s="208"/>
      <c r="S18" s="208"/>
      <c r="T18" s="208"/>
    </row>
    <row r="19" spans="1:20" ht="6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Q19" s="208"/>
      <c r="R19" s="208"/>
      <c r="S19" s="208"/>
      <c r="T19" s="208"/>
    </row>
    <row r="20" spans="1:20" x14ac:dyDescent="0.25">
      <c r="A20" s="235" t="s">
        <v>111</v>
      </c>
      <c r="B20" s="283" t="s">
        <v>124</v>
      </c>
      <c r="C20" s="284"/>
      <c r="D20" s="284"/>
      <c r="E20" s="284"/>
      <c r="F20" s="285"/>
      <c r="G20" s="229" t="s">
        <v>281</v>
      </c>
      <c r="H20" s="293"/>
      <c r="I20" s="229" t="s">
        <v>207</v>
      </c>
      <c r="J20" s="293"/>
      <c r="K20" s="235" t="s">
        <v>208</v>
      </c>
      <c r="Q20" s="208"/>
      <c r="R20" s="208"/>
      <c r="S20" s="208"/>
      <c r="T20" s="208"/>
    </row>
    <row r="21" spans="1:20" x14ac:dyDescent="0.25">
      <c r="A21" s="302"/>
      <c r="B21" s="286"/>
      <c r="C21" s="287"/>
      <c r="D21" s="287"/>
      <c r="E21" s="287"/>
      <c r="F21" s="288"/>
      <c r="G21" s="294"/>
      <c r="H21" s="296"/>
      <c r="I21" s="294"/>
      <c r="J21" s="296"/>
      <c r="K21" s="302"/>
      <c r="Q21" s="208"/>
      <c r="R21" s="208"/>
      <c r="S21" s="208"/>
      <c r="T21" s="208"/>
    </row>
    <row r="22" spans="1:20" x14ac:dyDescent="0.25">
      <c r="A22" s="303"/>
      <c r="B22" s="289"/>
      <c r="C22" s="290"/>
      <c r="D22" s="290"/>
      <c r="E22" s="290"/>
      <c r="F22" s="291"/>
      <c r="G22" s="297"/>
      <c r="H22" s="299"/>
      <c r="I22" s="297"/>
      <c r="J22" s="299"/>
      <c r="K22" s="303"/>
      <c r="Q22" s="208"/>
      <c r="R22" s="208"/>
      <c r="S22" s="208"/>
      <c r="T22" s="208"/>
    </row>
    <row r="23" spans="1:20" ht="11.25" customHeight="1" x14ac:dyDescent="0.25">
      <c r="A23" s="18">
        <v>1</v>
      </c>
      <c r="B23" s="278">
        <v>2</v>
      </c>
      <c r="C23" s="279"/>
      <c r="D23" s="279"/>
      <c r="E23" s="279"/>
      <c r="F23" s="280"/>
      <c r="G23" s="278">
        <v>3</v>
      </c>
      <c r="H23" s="280"/>
      <c r="I23" s="278">
        <v>4</v>
      </c>
      <c r="J23" s="280"/>
      <c r="K23" s="77">
        <v>5</v>
      </c>
      <c r="Q23" s="208"/>
      <c r="R23" s="208"/>
      <c r="S23" s="208"/>
      <c r="T23" s="208"/>
    </row>
    <row r="24" spans="1:20" ht="33" customHeight="1" x14ac:dyDescent="0.25">
      <c r="A24" s="18"/>
      <c r="B24" s="209" t="s">
        <v>227</v>
      </c>
      <c r="C24" s="281"/>
      <c r="D24" s="281"/>
      <c r="E24" s="281"/>
      <c r="F24" s="282"/>
      <c r="G24" s="211"/>
      <c r="H24" s="320"/>
      <c r="I24" s="211"/>
      <c r="J24" s="320"/>
      <c r="K24" s="77"/>
      <c r="Q24" s="208"/>
      <c r="R24" s="208"/>
      <c r="S24" s="208"/>
      <c r="T24" s="208"/>
    </row>
    <row r="25" spans="1:20" ht="58.5" customHeight="1" x14ac:dyDescent="0.25">
      <c r="A25" s="16"/>
      <c r="B25" s="221" t="s">
        <v>293</v>
      </c>
      <c r="C25" s="354"/>
      <c r="D25" s="354"/>
      <c r="E25" s="354"/>
      <c r="F25" s="355"/>
      <c r="G25" s="213">
        <v>5000</v>
      </c>
      <c r="H25" s="375"/>
      <c r="I25" s="211">
        <v>2</v>
      </c>
      <c r="J25" s="320"/>
      <c r="K25" s="57">
        <f>9000+1000+154.7</f>
        <v>10154.700000000001</v>
      </c>
      <c r="L25" s="117">
        <v>10154.700000000001</v>
      </c>
      <c r="M25" s="114"/>
      <c r="N25" s="114"/>
      <c r="O25" s="114"/>
      <c r="Q25" s="208"/>
      <c r="R25" s="208"/>
      <c r="S25" s="208"/>
      <c r="T25" s="208"/>
    </row>
    <row r="26" spans="1:20" ht="33" customHeight="1" x14ac:dyDescent="0.25">
      <c r="A26" s="16"/>
      <c r="B26" s="221" t="s">
        <v>308</v>
      </c>
      <c r="C26" s="354"/>
      <c r="D26" s="354"/>
      <c r="E26" s="354"/>
      <c r="F26" s="355"/>
      <c r="G26" s="213">
        <v>2000</v>
      </c>
      <c r="H26" s="375"/>
      <c r="I26" s="211">
        <v>2</v>
      </c>
      <c r="J26" s="320"/>
      <c r="K26" s="57">
        <f>4000+800+1500+1300+2000-5225</f>
        <v>4375</v>
      </c>
      <c r="L26" s="83"/>
      <c r="M26" s="73"/>
      <c r="N26" s="73"/>
      <c r="O26" s="73"/>
      <c r="Q26" s="72"/>
      <c r="R26" s="72"/>
      <c r="S26" s="72"/>
      <c r="T26" s="72"/>
    </row>
    <row r="27" spans="1:20" ht="45.75" customHeight="1" x14ac:dyDescent="0.25">
      <c r="A27" s="18"/>
      <c r="B27" s="209" t="s">
        <v>339</v>
      </c>
      <c r="C27" s="281"/>
      <c r="D27" s="281"/>
      <c r="E27" s="281"/>
      <c r="F27" s="282"/>
      <c r="G27" s="371">
        <v>2500</v>
      </c>
      <c r="H27" s="372"/>
      <c r="I27" s="211">
        <v>2</v>
      </c>
      <c r="J27" s="320"/>
      <c r="K27" s="57">
        <f>5000-154.7-451</f>
        <v>4394.3</v>
      </c>
      <c r="Q27" s="208"/>
      <c r="R27" s="208"/>
      <c r="S27" s="208"/>
      <c r="T27" s="208"/>
    </row>
    <row r="28" spans="1:20" ht="18" customHeight="1" x14ac:dyDescent="0.25">
      <c r="A28" s="18"/>
      <c r="B28" s="351" t="s">
        <v>292</v>
      </c>
      <c r="C28" s="367"/>
      <c r="D28" s="367"/>
      <c r="E28" s="367"/>
      <c r="F28" s="368"/>
      <c r="G28" s="371">
        <v>10510.84</v>
      </c>
      <c r="H28" s="372"/>
      <c r="I28" s="278">
        <v>1</v>
      </c>
      <c r="J28" s="280"/>
      <c r="K28" s="57">
        <f>G28*I28</f>
        <v>10510.84</v>
      </c>
      <c r="Q28" s="208"/>
      <c r="R28" s="208"/>
      <c r="S28" s="208"/>
      <c r="T28" s="208"/>
    </row>
    <row r="29" spans="1:20" ht="15.75" customHeight="1" x14ac:dyDescent="0.25">
      <c r="A29" s="16"/>
      <c r="B29" s="221" t="s">
        <v>387</v>
      </c>
      <c r="C29" s="354"/>
      <c r="D29" s="354"/>
      <c r="E29" s="354"/>
      <c r="F29" s="355"/>
      <c r="G29" s="371">
        <v>66177</v>
      </c>
      <c r="H29" s="372"/>
      <c r="I29" s="278">
        <v>1</v>
      </c>
      <c r="J29" s="280"/>
      <c r="K29" s="80">
        <f>G29*I29</f>
        <v>66177</v>
      </c>
      <c r="Q29" s="208"/>
      <c r="R29" s="208"/>
      <c r="S29" s="208"/>
      <c r="T29" s="208"/>
    </row>
    <row r="30" spans="1:20" ht="15.75" customHeight="1" x14ac:dyDescent="0.25">
      <c r="A30" s="105"/>
      <c r="B30" s="110"/>
      <c r="C30" s="110"/>
      <c r="D30" s="110"/>
      <c r="E30" s="110"/>
      <c r="F30" s="111"/>
      <c r="G30" s="112"/>
      <c r="H30" s="113"/>
      <c r="I30" s="108"/>
      <c r="J30" s="109"/>
      <c r="K30" s="80"/>
      <c r="Q30" s="107"/>
      <c r="R30" s="107"/>
      <c r="S30" s="107"/>
      <c r="T30" s="107"/>
    </row>
    <row r="31" spans="1:20" ht="15.75" customHeight="1" x14ac:dyDescent="0.25">
      <c r="A31" s="312" t="s">
        <v>121</v>
      </c>
      <c r="B31" s="313"/>
      <c r="C31" s="313"/>
      <c r="D31" s="313"/>
      <c r="E31" s="313"/>
      <c r="F31" s="314"/>
      <c r="G31" s="312" t="s">
        <v>141</v>
      </c>
      <c r="H31" s="314"/>
      <c r="I31" s="312" t="s">
        <v>141</v>
      </c>
      <c r="J31" s="314"/>
      <c r="K31" s="58">
        <f>SUM(K25:K29)</f>
        <v>95611.839999999997</v>
      </c>
      <c r="Q31" s="208"/>
      <c r="R31" s="208"/>
      <c r="S31" s="208"/>
      <c r="T31" s="208"/>
    </row>
    <row r="32" spans="1:20" ht="15.75" customHeight="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52"/>
      <c r="Q32" s="88"/>
      <c r="R32" s="88"/>
      <c r="S32" s="88"/>
      <c r="T32" s="88"/>
    </row>
    <row r="33" spans="1:20" ht="15.75" customHeight="1" x14ac:dyDescent="0.35">
      <c r="A33" s="373" t="s">
        <v>355</v>
      </c>
      <c r="B33" s="373"/>
      <c r="C33" s="373"/>
      <c r="D33" s="373"/>
      <c r="E33" s="373"/>
      <c r="F33" s="373"/>
      <c r="G33" s="373"/>
      <c r="H33" s="373"/>
      <c r="I33" s="373"/>
      <c r="J33" s="373"/>
      <c r="K33" s="373"/>
      <c r="Q33" s="88"/>
      <c r="R33" s="88"/>
      <c r="S33" s="88"/>
      <c r="T33" s="88"/>
    </row>
    <row r="34" spans="1:20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Q34" s="88"/>
      <c r="R34" s="88"/>
      <c r="S34" s="88"/>
      <c r="T34" s="88"/>
    </row>
    <row r="35" spans="1:20" ht="15.75" customHeight="1" x14ac:dyDescent="0.35">
      <c r="A35" s="305" t="s">
        <v>224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Q35" s="88"/>
      <c r="R35" s="88"/>
      <c r="S35" s="88"/>
      <c r="T35" s="88"/>
    </row>
    <row r="36" spans="1:20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Q36" s="88"/>
      <c r="R36" s="88"/>
      <c r="S36" s="88"/>
      <c r="T36" s="88"/>
    </row>
    <row r="37" spans="1:20" ht="15.75" customHeight="1" x14ac:dyDescent="0.25">
      <c r="A37" s="374" t="s">
        <v>206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Q37" s="88"/>
      <c r="R37" s="88"/>
      <c r="S37" s="88"/>
      <c r="T37" s="88"/>
    </row>
    <row r="38" spans="1:20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Q38" s="88"/>
      <c r="R38" s="88"/>
      <c r="S38" s="88"/>
      <c r="T38" s="88"/>
    </row>
    <row r="39" spans="1:20" ht="15.75" customHeight="1" x14ac:dyDescent="0.25">
      <c r="A39" s="235" t="s">
        <v>111</v>
      </c>
      <c r="B39" s="283" t="s">
        <v>124</v>
      </c>
      <c r="C39" s="284"/>
      <c r="D39" s="284"/>
      <c r="E39" s="284"/>
      <c r="F39" s="285"/>
      <c r="G39" s="229" t="s">
        <v>281</v>
      </c>
      <c r="H39" s="293"/>
      <c r="I39" s="229" t="s">
        <v>207</v>
      </c>
      <c r="J39" s="293"/>
      <c r="K39" s="235" t="s">
        <v>208</v>
      </c>
      <c r="Q39" s="88"/>
      <c r="R39" s="88"/>
      <c r="S39" s="88"/>
      <c r="T39" s="88"/>
    </row>
    <row r="40" spans="1:20" ht="15.75" customHeight="1" x14ac:dyDescent="0.25">
      <c r="A40" s="302"/>
      <c r="B40" s="286"/>
      <c r="C40" s="287"/>
      <c r="D40" s="287"/>
      <c r="E40" s="287"/>
      <c r="F40" s="288"/>
      <c r="G40" s="294"/>
      <c r="H40" s="296"/>
      <c r="I40" s="294"/>
      <c r="J40" s="296"/>
      <c r="K40" s="302"/>
      <c r="Q40" s="88"/>
      <c r="R40" s="88"/>
      <c r="S40" s="88"/>
      <c r="T40" s="88"/>
    </row>
    <row r="41" spans="1:20" ht="15.75" customHeight="1" x14ac:dyDescent="0.25">
      <c r="A41" s="303"/>
      <c r="B41" s="289"/>
      <c r="C41" s="290"/>
      <c r="D41" s="290"/>
      <c r="E41" s="290"/>
      <c r="F41" s="291"/>
      <c r="G41" s="297"/>
      <c r="H41" s="299"/>
      <c r="I41" s="297"/>
      <c r="J41" s="299"/>
      <c r="K41" s="303"/>
      <c r="Q41" s="88"/>
      <c r="R41" s="88"/>
      <c r="S41" s="88"/>
      <c r="T41" s="88"/>
    </row>
    <row r="42" spans="1:20" ht="15.75" customHeight="1" x14ac:dyDescent="0.25">
      <c r="A42" s="18">
        <v>1</v>
      </c>
      <c r="B42" s="278">
        <v>2</v>
      </c>
      <c r="C42" s="279"/>
      <c r="D42" s="279"/>
      <c r="E42" s="279"/>
      <c r="F42" s="280"/>
      <c r="G42" s="278">
        <v>3</v>
      </c>
      <c r="H42" s="280"/>
      <c r="I42" s="278">
        <v>4</v>
      </c>
      <c r="J42" s="280"/>
      <c r="K42" s="77">
        <v>5</v>
      </c>
      <c r="Q42" s="88"/>
      <c r="R42" s="88"/>
      <c r="S42" s="88"/>
      <c r="T42" s="88"/>
    </row>
    <row r="43" spans="1:20" ht="15.75" customHeight="1" x14ac:dyDescent="0.25">
      <c r="A43" s="18"/>
      <c r="B43" s="209" t="s">
        <v>227</v>
      </c>
      <c r="C43" s="281"/>
      <c r="D43" s="281"/>
      <c r="E43" s="281"/>
      <c r="F43" s="282"/>
      <c r="G43" s="211"/>
      <c r="H43" s="320"/>
      <c r="I43" s="211"/>
      <c r="J43" s="320"/>
      <c r="K43" s="77"/>
      <c r="Q43" s="88"/>
      <c r="R43" s="88"/>
      <c r="S43" s="88"/>
      <c r="T43" s="88"/>
    </row>
    <row r="44" spans="1:20" ht="29.25" customHeight="1" x14ac:dyDescent="0.25">
      <c r="A44" s="77" t="s">
        <v>87</v>
      </c>
      <c r="B44" s="221" t="s">
        <v>352</v>
      </c>
      <c r="C44" s="354"/>
      <c r="D44" s="354"/>
      <c r="E44" s="354"/>
      <c r="F44" s="355"/>
      <c r="G44" s="213">
        <v>50000</v>
      </c>
      <c r="H44" s="375"/>
      <c r="I44" s="211">
        <v>1</v>
      </c>
      <c r="J44" s="320"/>
      <c r="K44" s="57">
        <f>G44*I44</f>
        <v>50000</v>
      </c>
      <c r="Q44" s="88"/>
      <c r="R44" s="88"/>
      <c r="S44" s="88"/>
      <c r="T44" s="88"/>
    </row>
    <row r="45" spans="1:20" ht="15.75" customHeight="1" x14ac:dyDescent="0.25">
      <c r="A45" s="312" t="s">
        <v>121</v>
      </c>
      <c r="B45" s="313"/>
      <c r="C45" s="313"/>
      <c r="D45" s="313"/>
      <c r="E45" s="313"/>
      <c r="F45" s="314"/>
      <c r="G45" s="312" t="s">
        <v>141</v>
      </c>
      <c r="H45" s="314"/>
      <c r="I45" s="312" t="s">
        <v>141</v>
      </c>
      <c r="J45" s="314"/>
      <c r="K45" s="58">
        <f>SUM(K44:K44)</f>
        <v>50000</v>
      </c>
      <c r="Q45" s="88"/>
      <c r="R45" s="88"/>
      <c r="S45" s="88"/>
      <c r="T45" s="88"/>
    </row>
    <row r="46" spans="1:20" ht="15.75" customHeight="1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52"/>
      <c r="Q46" s="92"/>
      <c r="R46" s="92"/>
      <c r="S46" s="92"/>
      <c r="T46" s="92"/>
    </row>
    <row r="47" spans="1:20" ht="24.75" customHeight="1" x14ac:dyDescent="0.25">
      <c r="Q47" s="92"/>
      <c r="R47" s="92"/>
      <c r="S47" s="92"/>
      <c r="T47" s="92"/>
    </row>
    <row r="48" spans="1:20" ht="20.25" customHeight="1" x14ac:dyDescent="0.25">
      <c r="Q48" s="92"/>
      <c r="R48" s="92"/>
      <c r="S48" s="92"/>
      <c r="T48" s="92"/>
    </row>
    <row r="49" spans="17:20" ht="22.5" customHeight="1" x14ac:dyDescent="0.25">
      <c r="Q49" s="92"/>
      <c r="R49" s="92"/>
      <c r="S49" s="92"/>
      <c r="T49" s="92"/>
    </row>
    <row r="50" spans="17:20" ht="15.75" customHeight="1" x14ac:dyDescent="0.25">
      <c r="Q50" s="92"/>
      <c r="R50" s="92"/>
      <c r="S50" s="92"/>
      <c r="T50" s="92"/>
    </row>
    <row r="51" spans="17:20" ht="15.75" customHeight="1" x14ac:dyDescent="0.25">
      <c r="Q51" s="92"/>
      <c r="R51" s="92"/>
      <c r="S51" s="92"/>
      <c r="T51" s="92"/>
    </row>
    <row r="52" spans="17:20" ht="15.75" customHeight="1" x14ac:dyDescent="0.25">
      <c r="Q52" s="92"/>
      <c r="R52" s="92"/>
      <c r="S52" s="92"/>
      <c r="T52" s="92"/>
    </row>
    <row r="53" spans="17:20" ht="15.75" customHeight="1" x14ac:dyDescent="0.25">
      <c r="Q53" s="92"/>
      <c r="R53" s="92"/>
      <c r="S53" s="92"/>
      <c r="T53" s="92"/>
    </row>
    <row r="54" spans="17:20" ht="15.75" customHeight="1" x14ac:dyDescent="0.25">
      <c r="Q54" s="92"/>
      <c r="R54" s="92"/>
      <c r="S54" s="92"/>
      <c r="T54" s="92"/>
    </row>
    <row r="55" spans="17:20" ht="14.25" customHeight="1" x14ac:dyDescent="0.25">
      <c r="Q55" s="208"/>
      <c r="R55" s="208"/>
      <c r="S55" s="208"/>
      <c r="T55" s="208"/>
    </row>
    <row r="56" spans="17:20" ht="14.25" customHeight="1" x14ac:dyDescent="0.25">
      <c r="Q56" s="92"/>
      <c r="R56" s="92"/>
      <c r="S56" s="92"/>
      <c r="T56" s="92"/>
    </row>
    <row r="57" spans="17:20" ht="14.25" customHeight="1" x14ac:dyDescent="0.25">
      <c r="Q57" s="208"/>
      <c r="R57" s="208"/>
      <c r="S57" s="208"/>
      <c r="T57" s="208"/>
    </row>
    <row r="58" spans="17:20" x14ac:dyDescent="0.25">
      <c r="Q58" s="208"/>
      <c r="R58" s="208"/>
      <c r="S58" s="208"/>
      <c r="T58" s="208"/>
    </row>
    <row r="59" spans="17:20" x14ac:dyDescent="0.25">
      <c r="Q59" s="208"/>
      <c r="R59" s="208"/>
      <c r="S59" s="208"/>
      <c r="T59" s="208"/>
    </row>
    <row r="60" spans="17:20" x14ac:dyDescent="0.25">
      <c r="Q60" s="208"/>
      <c r="R60" s="208"/>
      <c r="S60" s="208"/>
      <c r="T60" s="208"/>
    </row>
    <row r="61" spans="17:20" x14ac:dyDescent="0.25">
      <c r="Q61" s="208"/>
      <c r="R61" s="208"/>
      <c r="S61" s="208"/>
      <c r="T61" s="208"/>
    </row>
    <row r="62" spans="17:20" x14ac:dyDescent="0.25">
      <c r="Q62" s="208"/>
      <c r="R62" s="208"/>
      <c r="S62" s="208"/>
      <c r="T62" s="208"/>
    </row>
    <row r="63" spans="17:20" x14ac:dyDescent="0.25">
      <c r="Q63" s="208"/>
      <c r="R63" s="208"/>
      <c r="S63" s="208"/>
      <c r="T63" s="208"/>
    </row>
    <row r="64" spans="17:20" x14ac:dyDescent="0.25">
      <c r="Q64" s="208"/>
      <c r="R64" s="208"/>
      <c r="S64" s="208"/>
      <c r="T64" s="208"/>
    </row>
    <row r="65" spans="17:20" x14ac:dyDescent="0.25">
      <c r="Q65" s="208"/>
      <c r="R65" s="208"/>
      <c r="S65" s="208"/>
      <c r="T65" s="208"/>
    </row>
    <row r="66" spans="17:20" x14ac:dyDescent="0.25">
      <c r="Q66" s="208"/>
      <c r="R66" s="208"/>
      <c r="S66" s="208"/>
      <c r="T66" s="208"/>
    </row>
    <row r="67" spans="17:20" x14ac:dyDescent="0.25">
      <c r="Q67" s="208"/>
      <c r="R67" s="208"/>
      <c r="S67" s="208"/>
      <c r="T67" s="208"/>
    </row>
    <row r="68" spans="17:20" x14ac:dyDescent="0.25">
      <c r="Q68" s="208"/>
      <c r="R68" s="208"/>
      <c r="S68" s="208"/>
      <c r="T68" s="208"/>
    </row>
    <row r="69" spans="17:20" x14ac:dyDescent="0.25">
      <c r="Q69" s="208"/>
      <c r="R69" s="208"/>
      <c r="S69" s="208"/>
      <c r="T69" s="208"/>
    </row>
    <row r="70" spans="17:20" x14ac:dyDescent="0.25">
      <c r="Q70" s="208"/>
      <c r="R70" s="208"/>
      <c r="S70" s="208"/>
      <c r="T70" s="208"/>
    </row>
    <row r="71" spans="17:20" x14ac:dyDescent="0.25">
      <c r="Q71" s="208"/>
      <c r="R71" s="208"/>
      <c r="S71" s="208"/>
      <c r="T71" s="208"/>
    </row>
    <row r="72" spans="17:20" x14ac:dyDescent="0.25">
      <c r="Q72" s="208"/>
      <c r="R72" s="208"/>
      <c r="S72" s="208"/>
      <c r="T72" s="208"/>
    </row>
    <row r="73" spans="17:20" x14ac:dyDescent="0.25">
      <c r="Q73" s="208"/>
      <c r="R73" s="208"/>
      <c r="S73" s="208"/>
      <c r="T73" s="208"/>
    </row>
    <row r="74" spans="17:20" x14ac:dyDescent="0.25">
      <c r="Q74" s="208"/>
      <c r="R74" s="208"/>
      <c r="S74" s="208"/>
      <c r="T74" s="208"/>
    </row>
    <row r="75" spans="17:20" x14ac:dyDescent="0.25">
      <c r="Q75" s="208"/>
      <c r="R75" s="208"/>
      <c r="S75" s="208"/>
      <c r="T75" s="208"/>
    </row>
    <row r="76" spans="17:20" x14ac:dyDescent="0.25">
      <c r="Q76" s="208"/>
      <c r="R76" s="208"/>
      <c r="S76" s="208"/>
      <c r="T76" s="208"/>
    </row>
    <row r="77" spans="17:20" x14ac:dyDescent="0.25">
      <c r="Q77" s="208"/>
      <c r="R77" s="208"/>
      <c r="S77" s="208"/>
      <c r="T77" s="208"/>
    </row>
    <row r="78" spans="17:20" x14ac:dyDescent="0.25">
      <c r="Q78" s="208"/>
      <c r="R78" s="208"/>
      <c r="S78" s="208"/>
      <c r="T78" s="208"/>
    </row>
    <row r="79" spans="17:20" x14ac:dyDescent="0.25">
      <c r="Q79" s="208"/>
      <c r="R79" s="208"/>
      <c r="S79" s="208"/>
      <c r="T79" s="208"/>
    </row>
    <row r="80" spans="17:20" x14ac:dyDescent="0.25">
      <c r="Q80" s="208"/>
      <c r="R80" s="208"/>
      <c r="S80" s="208"/>
      <c r="T80" s="208"/>
    </row>
    <row r="81" spans="17:20" x14ac:dyDescent="0.25">
      <c r="Q81" s="208"/>
      <c r="R81" s="208"/>
      <c r="S81" s="208"/>
      <c r="T81" s="208"/>
    </row>
    <row r="82" spans="17:20" x14ac:dyDescent="0.25">
      <c r="Q82" s="208"/>
      <c r="R82" s="208"/>
      <c r="S82" s="208"/>
      <c r="T82" s="208"/>
    </row>
    <row r="83" spans="17:20" x14ac:dyDescent="0.25">
      <c r="Q83" s="208"/>
      <c r="R83" s="208"/>
      <c r="S83" s="208"/>
      <c r="T83" s="208"/>
    </row>
    <row r="84" spans="17:20" x14ac:dyDescent="0.25">
      <c r="Q84" s="208"/>
      <c r="R84" s="208"/>
      <c r="S84" s="208"/>
      <c r="T84" s="208"/>
    </row>
    <row r="85" spans="17:20" x14ac:dyDescent="0.25">
      <c r="Q85" s="208"/>
      <c r="R85" s="208"/>
      <c r="S85" s="208"/>
      <c r="T85" s="208"/>
    </row>
    <row r="86" spans="17:20" x14ac:dyDescent="0.25">
      <c r="Q86" s="208"/>
      <c r="R86" s="208"/>
      <c r="S86" s="208"/>
      <c r="T86" s="208"/>
    </row>
    <row r="87" spans="17:20" x14ac:dyDescent="0.25">
      <c r="Q87" s="208"/>
      <c r="R87" s="208"/>
      <c r="S87" s="208"/>
      <c r="T87" s="208"/>
    </row>
    <row r="88" spans="17:20" x14ac:dyDescent="0.25">
      <c r="Q88" s="208"/>
      <c r="R88" s="208"/>
      <c r="S88" s="208"/>
      <c r="T88" s="208"/>
    </row>
    <row r="89" spans="17:20" x14ac:dyDescent="0.25">
      <c r="Q89" s="208"/>
      <c r="R89" s="208"/>
      <c r="S89" s="208"/>
      <c r="T89" s="208"/>
    </row>
    <row r="90" spans="17:20" x14ac:dyDescent="0.25">
      <c r="Q90" s="208"/>
      <c r="R90" s="208"/>
      <c r="S90" s="208"/>
      <c r="T90" s="208"/>
    </row>
    <row r="91" spans="17:20" x14ac:dyDescent="0.25">
      <c r="Q91" s="208"/>
      <c r="R91" s="208"/>
      <c r="S91" s="208"/>
      <c r="T91" s="208"/>
    </row>
    <row r="92" spans="17:20" x14ac:dyDescent="0.25">
      <c r="Q92" s="208"/>
      <c r="R92" s="208"/>
      <c r="S92" s="208"/>
      <c r="T92" s="208"/>
    </row>
    <row r="93" spans="17:20" x14ac:dyDescent="0.25">
      <c r="Q93" s="208"/>
      <c r="R93" s="208"/>
      <c r="S93" s="208"/>
      <c r="T93" s="208"/>
    </row>
    <row r="94" spans="17:20" x14ac:dyDescent="0.25">
      <c r="Q94" s="208"/>
      <c r="R94" s="208"/>
      <c r="S94" s="208"/>
      <c r="T94" s="208"/>
    </row>
    <row r="95" spans="17:20" x14ac:dyDescent="0.25">
      <c r="Q95" s="208"/>
      <c r="R95" s="208"/>
      <c r="S95" s="208"/>
      <c r="T95" s="208"/>
    </row>
    <row r="96" spans="17:20" x14ac:dyDescent="0.25">
      <c r="Q96" s="208"/>
      <c r="R96" s="208"/>
      <c r="S96" s="208"/>
      <c r="T96" s="208"/>
    </row>
    <row r="97" spans="17:20" x14ac:dyDescent="0.25">
      <c r="Q97" s="208"/>
      <c r="R97" s="208"/>
      <c r="S97" s="208"/>
      <c r="T97" s="208"/>
    </row>
    <row r="98" spans="17:20" x14ac:dyDescent="0.25">
      <c r="Q98" s="208"/>
      <c r="R98" s="208"/>
      <c r="S98" s="208"/>
      <c r="T98" s="208"/>
    </row>
    <row r="99" spans="17:20" x14ac:dyDescent="0.25">
      <c r="Q99" s="208"/>
      <c r="R99" s="208"/>
      <c r="S99" s="208"/>
      <c r="T99" s="208"/>
    </row>
    <row r="100" spans="17:20" x14ac:dyDescent="0.25">
      <c r="Q100" s="208"/>
      <c r="R100" s="208"/>
      <c r="S100" s="208"/>
      <c r="T100" s="208"/>
    </row>
    <row r="101" spans="17:20" x14ac:dyDescent="0.25">
      <c r="Q101" s="208"/>
      <c r="R101" s="208"/>
      <c r="S101" s="208"/>
      <c r="T101" s="208"/>
    </row>
    <row r="102" spans="17:20" x14ac:dyDescent="0.25">
      <c r="Q102" s="208"/>
      <c r="R102" s="208"/>
      <c r="S102" s="208"/>
      <c r="T102" s="208"/>
    </row>
    <row r="103" spans="17:20" x14ac:dyDescent="0.25">
      <c r="Q103" s="208"/>
      <c r="R103" s="208"/>
      <c r="S103" s="208"/>
      <c r="T103" s="208"/>
    </row>
    <row r="104" spans="17:20" x14ac:dyDescent="0.25">
      <c r="Q104" s="208"/>
      <c r="R104" s="208"/>
      <c r="S104" s="208"/>
      <c r="T104" s="208"/>
    </row>
    <row r="105" spans="17:20" x14ac:dyDescent="0.25">
      <c r="Q105" s="208"/>
      <c r="R105" s="208"/>
      <c r="S105" s="208"/>
      <c r="T105" s="208"/>
    </row>
    <row r="106" spans="17:20" x14ac:dyDescent="0.25">
      <c r="Q106" s="208"/>
      <c r="R106" s="208"/>
      <c r="S106" s="208"/>
      <c r="T106" s="208"/>
    </row>
    <row r="107" spans="17:20" x14ac:dyDescent="0.25">
      <c r="Q107" s="208"/>
      <c r="R107" s="208"/>
      <c r="S107" s="208"/>
      <c r="T107" s="208"/>
    </row>
    <row r="108" spans="17:20" x14ac:dyDescent="0.25">
      <c r="Q108" s="208"/>
      <c r="R108" s="208"/>
      <c r="S108" s="208"/>
      <c r="T108" s="208"/>
    </row>
    <row r="109" spans="17:20" x14ac:dyDescent="0.25">
      <c r="Q109" s="208"/>
      <c r="R109" s="208"/>
      <c r="S109" s="208"/>
      <c r="T109" s="208"/>
    </row>
    <row r="110" spans="17:20" x14ac:dyDescent="0.25">
      <c r="Q110" s="208"/>
      <c r="R110" s="208"/>
      <c r="S110" s="208"/>
      <c r="T110" s="208"/>
    </row>
    <row r="111" spans="17:20" x14ac:dyDescent="0.25">
      <c r="Q111" s="208"/>
      <c r="R111" s="208"/>
      <c r="S111" s="208"/>
      <c r="T111" s="208"/>
    </row>
    <row r="112" spans="17:20" x14ac:dyDescent="0.25">
      <c r="Q112" s="208"/>
      <c r="R112" s="208"/>
      <c r="S112" s="208"/>
      <c r="T112" s="208"/>
    </row>
    <row r="113" spans="17:20" x14ac:dyDescent="0.25">
      <c r="Q113" s="208"/>
      <c r="R113" s="208"/>
      <c r="S113" s="208"/>
      <c r="T113" s="208"/>
    </row>
    <row r="114" spans="17:20" x14ac:dyDescent="0.25">
      <c r="Q114" s="208"/>
      <c r="R114" s="208"/>
      <c r="S114" s="208"/>
      <c r="T114" s="208"/>
    </row>
    <row r="115" spans="17:20" x14ac:dyDescent="0.25">
      <c r="Q115" s="208"/>
      <c r="R115" s="208"/>
      <c r="S115" s="208"/>
      <c r="T115" s="208"/>
    </row>
    <row r="116" spans="17:20" x14ac:dyDescent="0.25">
      <c r="Q116" s="208"/>
      <c r="R116" s="208"/>
      <c r="S116" s="208"/>
      <c r="T116" s="208"/>
    </row>
    <row r="117" spans="17:20" x14ac:dyDescent="0.25">
      <c r="Q117" s="208"/>
      <c r="R117" s="208"/>
      <c r="S117" s="208"/>
      <c r="T117" s="208"/>
    </row>
    <row r="118" spans="17:20" x14ac:dyDescent="0.25">
      <c r="Q118" s="208"/>
      <c r="R118" s="208"/>
      <c r="S118" s="208"/>
      <c r="T118" s="208"/>
    </row>
    <row r="119" spans="17:20" x14ac:dyDescent="0.25">
      <c r="Q119" s="208"/>
      <c r="R119" s="208"/>
      <c r="S119" s="208"/>
      <c r="T119" s="208"/>
    </row>
    <row r="120" spans="17:20" x14ac:dyDescent="0.25">
      <c r="Q120" s="208"/>
      <c r="R120" s="208"/>
      <c r="S120" s="208"/>
      <c r="T120" s="208"/>
    </row>
    <row r="121" spans="17:20" x14ac:dyDescent="0.25">
      <c r="Q121" s="208"/>
      <c r="R121" s="208"/>
      <c r="S121" s="208"/>
      <c r="T121" s="208"/>
    </row>
    <row r="122" spans="17:20" x14ac:dyDescent="0.25">
      <c r="Q122" s="208"/>
      <c r="R122" s="208"/>
      <c r="S122" s="208"/>
      <c r="T122" s="208"/>
    </row>
    <row r="123" spans="17:20" x14ac:dyDescent="0.25">
      <c r="Q123" s="208"/>
      <c r="R123" s="208"/>
      <c r="S123" s="208"/>
      <c r="T123" s="208"/>
    </row>
    <row r="124" spans="17:20" x14ac:dyDescent="0.25">
      <c r="Q124" s="208"/>
      <c r="R124" s="208"/>
      <c r="S124" s="208"/>
      <c r="T124" s="208"/>
    </row>
    <row r="125" spans="17:20" x14ac:dyDescent="0.25">
      <c r="Q125" s="208"/>
      <c r="R125" s="208"/>
      <c r="S125" s="208"/>
      <c r="T125" s="208"/>
    </row>
    <row r="126" spans="17:20" x14ac:dyDescent="0.25">
      <c r="Q126" s="208"/>
      <c r="R126" s="208"/>
      <c r="S126" s="208"/>
      <c r="T126" s="208"/>
    </row>
    <row r="127" spans="17:20" x14ac:dyDescent="0.25">
      <c r="Q127" s="208"/>
      <c r="R127" s="208"/>
      <c r="S127" s="208"/>
      <c r="T127" s="208"/>
    </row>
    <row r="128" spans="17:20" x14ac:dyDescent="0.25">
      <c r="Q128" s="208"/>
      <c r="R128" s="208"/>
      <c r="S128" s="208"/>
      <c r="T128" s="208"/>
    </row>
    <row r="129" spans="17:20" x14ac:dyDescent="0.25">
      <c r="Q129" s="208"/>
      <c r="R129" s="208"/>
      <c r="S129" s="208"/>
      <c r="T129" s="208"/>
    </row>
    <row r="130" spans="17:20" x14ac:dyDescent="0.25">
      <c r="Q130" s="208"/>
      <c r="R130" s="208"/>
      <c r="S130" s="208"/>
      <c r="T130" s="208"/>
    </row>
    <row r="131" spans="17:20" x14ac:dyDescent="0.25">
      <c r="Q131" s="208"/>
      <c r="R131" s="208"/>
      <c r="S131" s="208"/>
      <c r="T131" s="208"/>
    </row>
    <row r="132" spans="17:20" x14ac:dyDescent="0.25">
      <c r="Q132" s="208"/>
      <c r="R132" s="208"/>
    </row>
    <row r="133" spans="17:20" x14ac:dyDescent="0.25">
      <c r="Q133" s="208"/>
      <c r="R133" s="208"/>
    </row>
    <row r="134" spans="17:20" x14ac:dyDescent="0.25">
      <c r="Q134" s="208"/>
      <c r="R134" s="208"/>
    </row>
    <row r="135" spans="17:20" x14ac:dyDescent="0.25">
      <c r="Q135" s="208"/>
      <c r="R135" s="208"/>
    </row>
    <row r="136" spans="17:20" x14ac:dyDescent="0.25">
      <c r="Q136" s="208"/>
      <c r="R136" s="208"/>
    </row>
    <row r="137" spans="17:20" x14ac:dyDescent="0.25">
      <c r="Q137" s="208"/>
      <c r="R137" s="208"/>
    </row>
    <row r="138" spans="17:20" x14ac:dyDescent="0.25">
      <c r="Q138" s="208"/>
      <c r="R138" s="208"/>
    </row>
    <row r="139" spans="17:20" x14ac:dyDescent="0.25">
      <c r="Q139" s="208"/>
      <c r="R139" s="208"/>
    </row>
    <row r="140" spans="17:20" x14ac:dyDescent="0.25">
      <c r="Q140" s="208"/>
      <c r="R140" s="208"/>
    </row>
    <row r="141" spans="17:20" x14ac:dyDescent="0.25">
      <c r="Q141" s="208"/>
      <c r="R141" s="208"/>
    </row>
    <row r="142" spans="17:20" x14ac:dyDescent="0.25">
      <c r="Q142" s="208"/>
      <c r="R142" s="208"/>
    </row>
    <row r="143" spans="17:20" x14ac:dyDescent="0.25">
      <c r="Q143" s="208"/>
      <c r="R143" s="208"/>
    </row>
    <row r="144" spans="17:20" x14ac:dyDescent="0.25">
      <c r="Q144" s="208"/>
      <c r="R144" s="208"/>
    </row>
    <row r="145" spans="17:18" x14ac:dyDescent="0.25">
      <c r="Q145" s="208"/>
      <c r="R145" s="208"/>
    </row>
    <row r="146" spans="17:18" x14ac:dyDescent="0.25">
      <c r="Q146" s="208"/>
      <c r="R146" s="208"/>
    </row>
    <row r="147" spans="17:18" x14ac:dyDescent="0.25">
      <c r="Q147" s="208"/>
      <c r="R147" s="208"/>
    </row>
    <row r="148" spans="17:18" x14ac:dyDescent="0.25">
      <c r="Q148" s="208"/>
      <c r="R148" s="208"/>
    </row>
  </sheetData>
  <mergeCells count="280">
    <mergeCell ref="G44:H44"/>
    <mergeCell ref="I44:J44"/>
    <mergeCell ref="A45:F45"/>
    <mergeCell ref="G45:H45"/>
    <mergeCell ref="I45:J45"/>
    <mergeCell ref="Q4:R4"/>
    <mergeCell ref="S4:T4"/>
    <mergeCell ref="Q5:R5"/>
    <mergeCell ref="S5:T5"/>
    <mergeCell ref="Q6:R6"/>
    <mergeCell ref="S6:T6"/>
    <mergeCell ref="A12:K12"/>
    <mergeCell ref="Q12:R12"/>
    <mergeCell ref="S12:T12"/>
    <mergeCell ref="A16:K16"/>
    <mergeCell ref="Q16:R16"/>
    <mergeCell ref="S16:T16"/>
    <mergeCell ref="Q17:R17"/>
    <mergeCell ref="S17:T17"/>
    <mergeCell ref="A18:K18"/>
    <mergeCell ref="Q18:R18"/>
    <mergeCell ref="S18:T18"/>
    <mergeCell ref="Q13:R13"/>
    <mergeCell ref="S13:T13"/>
    <mergeCell ref="Q1:R1"/>
    <mergeCell ref="S1:T1"/>
    <mergeCell ref="Q2:R2"/>
    <mergeCell ref="S2:T2"/>
    <mergeCell ref="Q3:R3"/>
    <mergeCell ref="S3:T3"/>
    <mergeCell ref="Q10:R10"/>
    <mergeCell ref="S10:T10"/>
    <mergeCell ref="Q11:R11"/>
    <mergeCell ref="S11:T11"/>
    <mergeCell ref="Q7:R7"/>
    <mergeCell ref="S7:T7"/>
    <mergeCell ref="Q8:R8"/>
    <mergeCell ref="S8:T8"/>
    <mergeCell ref="Q9:R9"/>
    <mergeCell ref="S9:T9"/>
    <mergeCell ref="A14:K14"/>
    <mergeCell ref="Q14:R14"/>
    <mergeCell ref="S14:T14"/>
    <mergeCell ref="Q15:R15"/>
    <mergeCell ref="S15:T15"/>
    <mergeCell ref="Q19:R19"/>
    <mergeCell ref="S19:T19"/>
    <mergeCell ref="A20:A22"/>
    <mergeCell ref="B20:F22"/>
    <mergeCell ref="G20:H22"/>
    <mergeCell ref="I20:J22"/>
    <mergeCell ref="K20:K22"/>
    <mergeCell ref="Q20:R20"/>
    <mergeCell ref="S20:T20"/>
    <mergeCell ref="Q21:R21"/>
    <mergeCell ref="B24:F24"/>
    <mergeCell ref="G24:H24"/>
    <mergeCell ref="I24:J24"/>
    <mergeCell ref="Q24:R24"/>
    <mergeCell ref="S24:T24"/>
    <mergeCell ref="S21:T21"/>
    <mergeCell ref="Q22:R22"/>
    <mergeCell ref="S22:T22"/>
    <mergeCell ref="B23:F23"/>
    <mergeCell ref="G23:H23"/>
    <mergeCell ref="I23:J23"/>
    <mergeCell ref="Q23:R23"/>
    <mergeCell ref="S23:T23"/>
    <mergeCell ref="S25:T25"/>
    <mergeCell ref="B27:F27"/>
    <mergeCell ref="G27:H27"/>
    <mergeCell ref="I27:J27"/>
    <mergeCell ref="Q27:R27"/>
    <mergeCell ref="S27:T27"/>
    <mergeCell ref="B25:F25"/>
    <mergeCell ref="G25:H25"/>
    <mergeCell ref="I25:J25"/>
    <mergeCell ref="Q25:R25"/>
    <mergeCell ref="B26:F26"/>
    <mergeCell ref="G26:H26"/>
    <mergeCell ref="I26:J26"/>
    <mergeCell ref="B29:F29"/>
    <mergeCell ref="G29:H29"/>
    <mergeCell ref="I29:J29"/>
    <mergeCell ref="Q29:R29"/>
    <mergeCell ref="S29:T29"/>
    <mergeCell ref="B28:F28"/>
    <mergeCell ref="G28:H28"/>
    <mergeCell ref="I28:J28"/>
    <mergeCell ref="Q28:R28"/>
    <mergeCell ref="S28:T28"/>
    <mergeCell ref="Q55:R55"/>
    <mergeCell ref="S55:T55"/>
    <mergeCell ref="Q57:R57"/>
    <mergeCell ref="S57:T57"/>
    <mergeCell ref="A31:F31"/>
    <mergeCell ref="G31:H31"/>
    <mergeCell ref="I31:J31"/>
    <mergeCell ref="Q31:R31"/>
    <mergeCell ref="S31:T31"/>
    <mergeCell ref="A33:K33"/>
    <mergeCell ref="A35:K35"/>
    <mergeCell ref="A37:K37"/>
    <mergeCell ref="A39:A41"/>
    <mergeCell ref="B39:F41"/>
    <mergeCell ref="G39:H41"/>
    <mergeCell ref="I39:J41"/>
    <mergeCell ref="K39:K41"/>
    <mergeCell ref="B42:F42"/>
    <mergeCell ref="G42:H42"/>
    <mergeCell ref="I42:J42"/>
    <mergeCell ref="B43:F43"/>
    <mergeCell ref="G43:H43"/>
    <mergeCell ref="I43:J43"/>
    <mergeCell ref="B44:F44"/>
    <mergeCell ref="Q60:R60"/>
    <mergeCell ref="S60:T60"/>
    <mergeCell ref="Q61:R61"/>
    <mergeCell ref="S61:T61"/>
    <mergeCell ref="Q58:R58"/>
    <mergeCell ref="S58:T58"/>
    <mergeCell ref="Q59:R59"/>
    <mergeCell ref="S59:T59"/>
    <mergeCell ref="Q64:R64"/>
    <mergeCell ref="S64:T64"/>
    <mergeCell ref="Q65:R65"/>
    <mergeCell ref="S65:T65"/>
    <mergeCell ref="Q66:R66"/>
    <mergeCell ref="S66:T66"/>
    <mergeCell ref="Q62:R62"/>
    <mergeCell ref="S62:T62"/>
    <mergeCell ref="Q63:R63"/>
    <mergeCell ref="S63:T63"/>
    <mergeCell ref="Q70:R70"/>
    <mergeCell ref="S70:T70"/>
    <mergeCell ref="Q71:R71"/>
    <mergeCell ref="S71:T71"/>
    <mergeCell ref="Q67:R67"/>
    <mergeCell ref="S67:T67"/>
    <mergeCell ref="Q68:R68"/>
    <mergeCell ref="S68:T68"/>
    <mergeCell ref="Q69:R69"/>
    <mergeCell ref="S69:T69"/>
    <mergeCell ref="Q75:R75"/>
    <mergeCell ref="S75:T75"/>
    <mergeCell ref="Q76:R76"/>
    <mergeCell ref="S76:T76"/>
    <mergeCell ref="Q77:R77"/>
    <mergeCell ref="S77:T77"/>
    <mergeCell ref="Q72:R72"/>
    <mergeCell ref="S72:T72"/>
    <mergeCell ref="Q73:R73"/>
    <mergeCell ref="S73:T73"/>
    <mergeCell ref="Q74:R74"/>
    <mergeCell ref="S74:T74"/>
    <mergeCell ref="Q81:R81"/>
    <mergeCell ref="S81:T81"/>
    <mergeCell ref="Q82:R82"/>
    <mergeCell ref="S82:T82"/>
    <mergeCell ref="Q83:R83"/>
    <mergeCell ref="S83:T83"/>
    <mergeCell ref="Q78:R78"/>
    <mergeCell ref="S78:T78"/>
    <mergeCell ref="Q79:R79"/>
    <mergeCell ref="S79:T79"/>
    <mergeCell ref="Q80:R80"/>
    <mergeCell ref="S80:T80"/>
    <mergeCell ref="Q87:R87"/>
    <mergeCell ref="S87:T87"/>
    <mergeCell ref="Q88:R88"/>
    <mergeCell ref="S88:T88"/>
    <mergeCell ref="Q89:R89"/>
    <mergeCell ref="S89:T89"/>
    <mergeCell ref="Q84:R84"/>
    <mergeCell ref="S84:T84"/>
    <mergeCell ref="Q85:R85"/>
    <mergeCell ref="S85:T85"/>
    <mergeCell ref="Q86:R86"/>
    <mergeCell ref="S86:T86"/>
    <mergeCell ref="Q93:R93"/>
    <mergeCell ref="S93:T93"/>
    <mergeCell ref="Q94:R94"/>
    <mergeCell ref="S94:T94"/>
    <mergeCell ref="Q95:R95"/>
    <mergeCell ref="S95:T95"/>
    <mergeCell ref="Q90:R90"/>
    <mergeCell ref="S90:T90"/>
    <mergeCell ref="Q91:R91"/>
    <mergeCell ref="S91:T91"/>
    <mergeCell ref="Q92:R92"/>
    <mergeCell ref="S92:T92"/>
    <mergeCell ref="Q99:R99"/>
    <mergeCell ref="S99:T99"/>
    <mergeCell ref="Q100:R100"/>
    <mergeCell ref="S100:T100"/>
    <mergeCell ref="Q101:R101"/>
    <mergeCell ref="S101:T101"/>
    <mergeCell ref="Q96:R96"/>
    <mergeCell ref="S96:T96"/>
    <mergeCell ref="Q97:R97"/>
    <mergeCell ref="S97:T97"/>
    <mergeCell ref="Q98:R98"/>
    <mergeCell ref="S98:T98"/>
    <mergeCell ref="Q105:R105"/>
    <mergeCell ref="S105:T105"/>
    <mergeCell ref="Q106:R106"/>
    <mergeCell ref="S106:T106"/>
    <mergeCell ref="Q107:R107"/>
    <mergeCell ref="S107:T107"/>
    <mergeCell ref="Q102:R102"/>
    <mergeCell ref="S102:T102"/>
    <mergeCell ref="Q103:R103"/>
    <mergeCell ref="S103:T103"/>
    <mergeCell ref="Q104:R104"/>
    <mergeCell ref="S104:T104"/>
    <mergeCell ref="S111:T111"/>
    <mergeCell ref="Q112:R112"/>
    <mergeCell ref="S112:T112"/>
    <mergeCell ref="Q113:R113"/>
    <mergeCell ref="S113:T113"/>
    <mergeCell ref="Q108:R108"/>
    <mergeCell ref="S108:T108"/>
    <mergeCell ref="Q109:R109"/>
    <mergeCell ref="S109:T109"/>
    <mergeCell ref="Q110:R110"/>
    <mergeCell ref="S110:T110"/>
    <mergeCell ref="Q111:R111"/>
    <mergeCell ref="S118:T118"/>
    <mergeCell ref="Q119:R119"/>
    <mergeCell ref="S119:T119"/>
    <mergeCell ref="Q114:R114"/>
    <mergeCell ref="S114:T114"/>
    <mergeCell ref="Q115:R115"/>
    <mergeCell ref="S115:T115"/>
    <mergeCell ref="Q116:R116"/>
    <mergeCell ref="S116:T116"/>
    <mergeCell ref="S117:T117"/>
    <mergeCell ref="S129:T129"/>
    <mergeCell ref="Q130:R130"/>
    <mergeCell ref="S130:T130"/>
    <mergeCell ref="Q131:R131"/>
    <mergeCell ref="S131:T131"/>
    <mergeCell ref="Q126:R126"/>
    <mergeCell ref="S126:T126"/>
    <mergeCell ref="Q127:R127"/>
    <mergeCell ref="S127:T127"/>
    <mergeCell ref="Q128:R128"/>
    <mergeCell ref="S128:T128"/>
    <mergeCell ref="S123:T123"/>
    <mergeCell ref="Q124:R124"/>
    <mergeCell ref="S124:T124"/>
    <mergeCell ref="Q125:R125"/>
    <mergeCell ref="S125:T125"/>
    <mergeCell ref="Q120:R120"/>
    <mergeCell ref="S120:T120"/>
    <mergeCell ref="Q121:R121"/>
    <mergeCell ref="S121:T121"/>
    <mergeCell ref="Q122:R122"/>
    <mergeCell ref="S122:T122"/>
    <mergeCell ref="Q132:R132"/>
    <mergeCell ref="Q133:R133"/>
    <mergeCell ref="Q134:R134"/>
    <mergeCell ref="Q135:R135"/>
    <mergeCell ref="Q136:R136"/>
    <mergeCell ref="Q137:R137"/>
    <mergeCell ref="Q129:R129"/>
    <mergeCell ref="Q123:R123"/>
    <mergeCell ref="Q117:R117"/>
    <mergeCell ref="Q118:R118"/>
    <mergeCell ref="Q144:R144"/>
    <mergeCell ref="Q145:R145"/>
    <mergeCell ref="Q146:R146"/>
    <mergeCell ref="Q147:R147"/>
    <mergeCell ref="Q148:R148"/>
    <mergeCell ref="Q138:R138"/>
    <mergeCell ref="Q139:R139"/>
    <mergeCell ref="Q140:R140"/>
    <mergeCell ref="Q141:R141"/>
    <mergeCell ref="Q142:R142"/>
    <mergeCell ref="Q143:R14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4"/>
  <sheetViews>
    <sheetView view="pageBreakPreview" topLeftCell="A12" zoomScaleNormal="100" zoomScaleSheetLayoutView="100" workbookViewId="0">
      <selection activeCell="K21" sqref="K21"/>
    </sheetView>
  </sheetViews>
  <sheetFormatPr defaultRowHeight="15" x14ac:dyDescent="0.25"/>
  <cols>
    <col min="1" max="1" width="8.140625" style="9" customWidth="1"/>
    <col min="2" max="2" width="7.140625" style="9" customWidth="1"/>
    <col min="3" max="3" width="5.5703125" style="9" customWidth="1"/>
    <col min="4" max="4" width="4.85546875" style="9" customWidth="1"/>
    <col min="5" max="5" width="10.5703125" style="9" customWidth="1"/>
    <col min="6" max="7" width="10.140625" style="9" customWidth="1"/>
    <col min="8" max="8" width="10.5703125" style="9" customWidth="1"/>
    <col min="9" max="9" width="8.42578125" style="9" customWidth="1"/>
    <col min="10" max="10" width="8.85546875" style="9" customWidth="1"/>
    <col min="11" max="11" width="20.285156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t="24.75" customHeight="1" x14ac:dyDescent="0.3">
      <c r="A1" s="187" t="s">
        <v>197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Q1" s="208"/>
      <c r="R1" s="208"/>
      <c r="S1" s="208"/>
      <c r="T1" s="208"/>
    </row>
    <row r="2" spans="1:20" ht="18" customHeight="1" x14ac:dyDescent="0.35">
      <c r="A2" s="305" t="s">
        <v>376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Q2" s="208"/>
      <c r="R2" s="208"/>
      <c r="S2" s="208"/>
      <c r="T2" s="208"/>
    </row>
    <row r="3" spans="1:20" ht="16.5" customHeight="1" x14ac:dyDescent="0.35">
      <c r="A3" s="305" t="s">
        <v>224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Q3" s="208"/>
      <c r="R3" s="208"/>
      <c r="S3" s="208"/>
      <c r="T3" s="208"/>
    </row>
    <row r="4" spans="1:20" ht="13.5" customHeight="1" x14ac:dyDescent="0.3">
      <c r="A4" s="321" t="s">
        <v>209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Q4" s="208"/>
      <c r="R4" s="208"/>
      <c r="S4" s="208"/>
      <c r="T4" s="208"/>
    </row>
    <row r="5" spans="1:20" ht="37.5" customHeight="1" x14ac:dyDescent="0.25">
      <c r="A5" s="127" t="s">
        <v>111</v>
      </c>
      <c r="B5" s="126" t="s">
        <v>363</v>
      </c>
      <c r="C5" s="283" t="s">
        <v>124</v>
      </c>
      <c r="D5" s="284"/>
      <c r="E5" s="284"/>
      <c r="F5" s="284"/>
      <c r="G5" s="284"/>
      <c r="H5" s="285"/>
      <c r="I5" s="229" t="s">
        <v>210</v>
      </c>
      <c r="J5" s="285"/>
      <c r="K5" s="128" t="s">
        <v>211</v>
      </c>
      <c r="Q5" s="208"/>
      <c r="R5" s="208"/>
      <c r="S5" s="208"/>
      <c r="T5" s="208"/>
    </row>
    <row r="6" spans="1:20" ht="15.75" customHeight="1" x14ac:dyDescent="0.25">
      <c r="A6" s="18">
        <v>1</v>
      </c>
      <c r="B6" s="125"/>
      <c r="C6" s="278">
        <v>2</v>
      </c>
      <c r="D6" s="279"/>
      <c r="E6" s="279"/>
      <c r="F6" s="279"/>
      <c r="G6" s="279"/>
      <c r="H6" s="280"/>
      <c r="I6" s="278">
        <v>3</v>
      </c>
      <c r="J6" s="280"/>
      <c r="K6" s="77">
        <v>4</v>
      </c>
      <c r="Q6" s="208"/>
      <c r="R6" s="208"/>
      <c r="S6" s="208"/>
      <c r="T6" s="208"/>
    </row>
    <row r="7" spans="1:20" ht="14.25" customHeight="1" x14ac:dyDescent="0.25">
      <c r="A7" s="16"/>
      <c r="B7" s="105"/>
      <c r="C7" s="209" t="s">
        <v>226</v>
      </c>
      <c r="D7" s="281"/>
      <c r="E7" s="281"/>
      <c r="F7" s="281"/>
      <c r="G7" s="281"/>
      <c r="H7" s="282"/>
      <c r="I7" s="211"/>
      <c r="J7" s="320"/>
      <c r="K7" s="77"/>
      <c r="Q7" s="208"/>
      <c r="R7" s="208"/>
      <c r="S7" s="208"/>
      <c r="T7" s="208"/>
    </row>
    <row r="8" spans="1:20" ht="14.25" customHeight="1" x14ac:dyDescent="0.25">
      <c r="A8" s="16"/>
      <c r="B8" s="105">
        <v>226</v>
      </c>
      <c r="C8" s="351" t="s">
        <v>386</v>
      </c>
      <c r="D8" s="352"/>
      <c r="E8" s="352"/>
      <c r="F8" s="352"/>
      <c r="G8" s="352"/>
      <c r="H8" s="353"/>
      <c r="I8" s="211">
        <v>1</v>
      </c>
      <c r="J8" s="320"/>
      <c r="K8" s="57">
        <f>30000+22800-39266</f>
        <v>13534</v>
      </c>
      <c r="Q8" s="208"/>
      <c r="R8" s="208"/>
      <c r="S8" s="208"/>
      <c r="T8" s="208"/>
    </row>
    <row r="9" spans="1:20" ht="27" customHeight="1" x14ac:dyDescent="0.25">
      <c r="A9" s="16"/>
      <c r="B9" s="105">
        <v>226</v>
      </c>
      <c r="C9" s="221" t="s">
        <v>259</v>
      </c>
      <c r="D9" s="354"/>
      <c r="E9" s="354"/>
      <c r="F9" s="354"/>
      <c r="G9" s="354"/>
      <c r="H9" s="355"/>
      <c r="I9" s="211">
        <v>1</v>
      </c>
      <c r="J9" s="320"/>
      <c r="K9" s="57">
        <f>2000</f>
        <v>2000</v>
      </c>
      <c r="Q9" s="208"/>
      <c r="R9" s="208"/>
      <c r="S9" s="208"/>
      <c r="T9" s="208"/>
    </row>
    <row r="10" spans="1:20" ht="15" customHeight="1" x14ac:dyDescent="0.25">
      <c r="A10" s="16"/>
      <c r="B10" s="105">
        <v>226</v>
      </c>
      <c r="C10" s="209" t="s">
        <v>260</v>
      </c>
      <c r="D10" s="281"/>
      <c r="E10" s="281"/>
      <c r="F10" s="281"/>
      <c r="G10" s="281"/>
      <c r="H10" s="282"/>
      <c r="I10" s="211">
        <v>1</v>
      </c>
      <c r="J10" s="320"/>
      <c r="K10" s="57">
        <v>12000</v>
      </c>
      <c r="Q10" s="208"/>
      <c r="R10" s="208"/>
      <c r="S10" s="208"/>
      <c r="T10" s="208"/>
    </row>
    <row r="11" spans="1:20" ht="42" customHeight="1" x14ac:dyDescent="0.25">
      <c r="A11" s="16"/>
      <c r="B11" s="105">
        <v>226</v>
      </c>
      <c r="C11" s="209" t="s">
        <v>261</v>
      </c>
      <c r="D11" s="281"/>
      <c r="E11" s="281"/>
      <c r="F11" s="281"/>
      <c r="G11" s="281"/>
      <c r="H11" s="282"/>
      <c r="I11" s="211">
        <v>1</v>
      </c>
      <c r="J11" s="320"/>
      <c r="K11" s="57">
        <v>6000</v>
      </c>
      <c r="Q11" s="208"/>
      <c r="R11" s="208"/>
      <c r="S11" s="208"/>
      <c r="T11" s="208"/>
    </row>
    <row r="12" spans="1:20" ht="89.25" customHeight="1" x14ac:dyDescent="0.25">
      <c r="A12" s="16"/>
      <c r="B12" s="105">
        <v>226</v>
      </c>
      <c r="C12" s="221" t="s">
        <v>389</v>
      </c>
      <c r="D12" s="354"/>
      <c r="E12" s="354"/>
      <c r="F12" s="354"/>
      <c r="G12" s="354"/>
      <c r="H12" s="355"/>
      <c r="I12" s="211">
        <v>7</v>
      </c>
      <c r="J12" s="320"/>
      <c r="K12" s="57">
        <f>42000-1061.61+651.21+900+2000+6462.58</f>
        <v>50952.18</v>
      </c>
      <c r="L12" s="116">
        <v>41589.599999999999</v>
      </c>
      <c r="M12" s="115"/>
      <c r="N12" s="115"/>
      <c r="O12" s="115"/>
      <c r="P12" s="115"/>
      <c r="Q12" s="208"/>
      <c r="R12" s="208"/>
      <c r="S12" s="208"/>
      <c r="T12" s="208"/>
    </row>
    <row r="13" spans="1:20" ht="13.5" customHeight="1" x14ac:dyDescent="0.25">
      <c r="A13" s="16"/>
      <c r="B13" s="105">
        <v>226</v>
      </c>
      <c r="C13" s="209" t="s">
        <v>262</v>
      </c>
      <c r="D13" s="281"/>
      <c r="E13" s="281"/>
      <c r="F13" s="281"/>
      <c r="G13" s="281"/>
      <c r="H13" s="282"/>
      <c r="I13" s="211">
        <v>1</v>
      </c>
      <c r="J13" s="320"/>
      <c r="K13" s="57">
        <f>35000-4600</f>
        <v>30400</v>
      </c>
      <c r="L13" s="9">
        <v>30400</v>
      </c>
      <c r="Q13" s="208"/>
      <c r="R13" s="208"/>
      <c r="S13" s="208"/>
      <c r="T13" s="208"/>
    </row>
    <row r="14" spans="1:20" ht="28.5" customHeight="1" x14ac:dyDescent="0.25">
      <c r="A14" s="16"/>
      <c r="B14" s="105">
        <v>226</v>
      </c>
      <c r="C14" s="209" t="s">
        <v>309</v>
      </c>
      <c r="D14" s="281"/>
      <c r="E14" s="281"/>
      <c r="F14" s="281"/>
      <c r="G14" s="281"/>
      <c r="H14" s="282"/>
      <c r="I14" s="211">
        <v>6</v>
      </c>
      <c r="J14" s="320"/>
      <c r="K14" s="57">
        <f>25000-2900-20000-300-1800</f>
        <v>0</v>
      </c>
      <c r="Q14" s="208"/>
      <c r="R14" s="208"/>
      <c r="S14" s="208"/>
      <c r="T14" s="208"/>
    </row>
    <row r="15" spans="1:20" ht="16.5" customHeight="1" x14ac:dyDescent="0.25">
      <c r="A15" s="16"/>
      <c r="B15" s="105">
        <v>226</v>
      </c>
      <c r="C15" s="209" t="s">
        <v>298</v>
      </c>
      <c r="D15" s="281"/>
      <c r="E15" s="281"/>
      <c r="F15" s="281"/>
      <c r="G15" s="281"/>
      <c r="H15" s="282"/>
      <c r="I15" s="211">
        <v>1</v>
      </c>
      <c r="J15" s="320"/>
      <c r="K15" s="57">
        <f>2000-160</f>
        <v>1840</v>
      </c>
      <c r="L15" s="9">
        <v>1840</v>
      </c>
      <c r="Q15" s="208"/>
      <c r="R15" s="208"/>
      <c r="S15" s="208"/>
      <c r="T15" s="208"/>
    </row>
    <row r="16" spans="1:20" ht="14.25" customHeight="1" x14ac:dyDescent="0.25">
      <c r="A16" s="16"/>
      <c r="B16" s="105">
        <v>228</v>
      </c>
      <c r="C16" s="209" t="s">
        <v>351</v>
      </c>
      <c r="D16" s="281"/>
      <c r="E16" s="281"/>
      <c r="F16" s="281"/>
      <c r="G16" s="281"/>
      <c r="H16" s="282"/>
      <c r="I16" s="278">
        <v>1</v>
      </c>
      <c r="J16" s="280"/>
      <c r="K16" s="58">
        <f>12000+1061.61</f>
        <v>13061.61</v>
      </c>
      <c r="Q16" s="208"/>
      <c r="R16" s="208"/>
      <c r="S16" s="208"/>
      <c r="T16" s="208"/>
    </row>
    <row r="17" spans="1:20" ht="30" hidden="1" customHeight="1" x14ac:dyDescent="0.25">
      <c r="A17" s="16"/>
      <c r="B17" s="105"/>
      <c r="C17" s="278"/>
      <c r="D17" s="279"/>
      <c r="E17" s="279"/>
      <c r="F17" s="279"/>
      <c r="G17" s="279"/>
      <c r="H17" s="280"/>
      <c r="I17" s="278"/>
      <c r="J17" s="280"/>
      <c r="K17" s="77"/>
      <c r="Q17" s="208"/>
      <c r="R17" s="208"/>
      <c r="S17" s="208"/>
      <c r="T17" s="208"/>
    </row>
    <row r="18" spans="1:20" ht="15" customHeight="1" x14ac:dyDescent="0.25">
      <c r="A18" s="16"/>
      <c r="B18" s="105">
        <v>226</v>
      </c>
      <c r="C18" s="351" t="s">
        <v>326</v>
      </c>
      <c r="D18" s="352"/>
      <c r="E18" s="352"/>
      <c r="F18" s="352"/>
      <c r="G18" s="352"/>
      <c r="H18" s="353"/>
      <c r="I18" s="278">
        <v>1</v>
      </c>
      <c r="J18" s="280"/>
      <c r="K18" s="57">
        <v>0</v>
      </c>
      <c r="L18" s="9">
        <v>2400</v>
      </c>
      <c r="Q18" s="208"/>
      <c r="R18" s="208"/>
      <c r="S18" s="208"/>
      <c r="T18" s="208"/>
    </row>
    <row r="19" spans="1:20" ht="14.25" customHeight="1" x14ac:dyDescent="0.25">
      <c r="A19" s="16"/>
      <c r="B19" s="105">
        <v>226</v>
      </c>
      <c r="C19" s="351" t="s">
        <v>333</v>
      </c>
      <c r="D19" s="352"/>
      <c r="E19" s="352"/>
      <c r="F19" s="352"/>
      <c r="G19" s="352"/>
      <c r="H19" s="353"/>
      <c r="I19" s="278">
        <v>1</v>
      </c>
      <c r="J19" s="280"/>
      <c r="K19" s="57">
        <f>1500-1500</f>
        <v>0</v>
      </c>
      <c r="Q19" s="208"/>
      <c r="R19" s="208"/>
      <c r="S19" s="208"/>
      <c r="T19" s="208"/>
    </row>
    <row r="20" spans="1:20" ht="31.5" customHeight="1" x14ac:dyDescent="0.25">
      <c r="A20" s="16"/>
      <c r="B20" s="105">
        <v>226</v>
      </c>
      <c r="C20" s="221" t="s">
        <v>334</v>
      </c>
      <c r="D20" s="354"/>
      <c r="E20" s="354"/>
      <c r="F20" s="354"/>
      <c r="G20" s="354"/>
      <c r="H20" s="355"/>
      <c r="I20" s="278">
        <v>1</v>
      </c>
      <c r="J20" s="280"/>
      <c r="K20" s="57">
        <f>1500-200</f>
        <v>1300</v>
      </c>
      <c r="Q20" s="208"/>
      <c r="R20" s="208"/>
      <c r="S20" s="208"/>
      <c r="T20" s="208"/>
    </row>
    <row r="21" spans="1:20" ht="21.75" customHeight="1" x14ac:dyDescent="0.25">
      <c r="A21" s="105"/>
      <c r="B21" s="105"/>
      <c r="C21" s="221"/>
      <c r="D21" s="354"/>
      <c r="E21" s="354"/>
      <c r="F21" s="354"/>
      <c r="G21" s="354"/>
      <c r="H21" s="355"/>
      <c r="I21" s="278"/>
      <c r="J21" s="280"/>
      <c r="K21" s="57"/>
      <c r="Q21" s="102"/>
      <c r="R21" s="102"/>
      <c r="S21" s="102"/>
      <c r="T21" s="102"/>
    </row>
    <row r="22" spans="1:20" ht="28.5" customHeight="1" x14ac:dyDescent="0.25">
      <c r="A22" s="105"/>
      <c r="B22" s="137"/>
      <c r="C22" s="317" t="s">
        <v>377</v>
      </c>
      <c r="D22" s="317"/>
      <c r="E22" s="317"/>
      <c r="F22" s="317"/>
      <c r="G22" s="317"/>
      <c r="H22" s="311"/>
      <c r="I22" s="133"/>
      <c r="J22" s="134"/>
      <c r="K22" s="57">
        <f>K8+K9+K10+K11+K12+K13+K14+K18+K19+K20+K21+K15</f>
        <v>118026.18</v>
      </c>
      <c r="Q22" s="132"/>
      <c r="R22" s="132"/>
      <c r="S22" s="132"/>
      <c r="T22" s="132"/>
    </row>
    <row r="23" spans="1:20" ht="17.25" customHeight="1" x14ac:dyDescent="0.25">
      <c r="A23" s="312" t="s">
        <v>121</v>
      </c>
      <c r="B23" s="313"/>
      <c r="C23" s="313"/>
      <c r="D23" s="313"/>
      <c r="E23" s="313"/>
      <c r="F23" s="313"/>
      <c r="G23" s="313"/>
      <c r="H23" s="314"/>
      <c r="I23" s="312" t="s">
        <v>141</v>
      </c>
      <c r="J23" s="314"/>
      <c r="K23" s="58">
        <f>K16+K22</f>
        <v>131087.78999999998</v>
      </c>
      <c r="Q23" s="208"/>
      <c r="R23" s="208"/>
      <c r="S23" s="208"/>
      <c r="T23" s="208"/>
    </row>
    <row r="24" spans="1:20" ht="17.25" customHeight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52"/>
      <c r="Q24" s="88"/>
      <c r="R24" s="88"/>
      <c r="S24" s="88"/>
      <c r="T24" s="88"/>
    </row>
    <row r="25" spans="1:20" ht="17.25" customHeight="1" x14ac:dyDescent="0.35">
      <c r="A25" s="305" t="s">
        <v>273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Q25" s="88"/>
      <c r="R25" s="88"/>
      <c r="S25" s="88"/>
      <c r="T25" s="88"/>
    </row>
    <row r="26" spans="1:20" ht="17.25" customHeight="1" x14ac:dyDescent="0.35">
      <c r="A26" s="305" t="s">
        <v>296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Q26" s="88"/>
      <c r="R26" s="88"/>
      <c r="S26" s="88"/>
      <c r="T26" s="88"/>
    </row>
    <row r="27" spans="1:20" ht="17.25" customHeight="1" x14ac:dyDescent="0.3">
      <c r="A27" s="321" t="s">
        <v>209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Q27" s="88"/>
      <c r="R27" s="88"/>
      <c r="S27" s="88"/>
      <c r="T27" s="88"/>
    </row>
    <row r="28" spans="1:20" ht="19.5" customHeight="1" x14ac:dyDescent="0.25">
      <c r="A28" s="235" t="s">
        <v>111</v>
      </c>
      <c r="B28" s="235"/>
      <c r="C28" s="283"/>
      <c r="D28" s="284"/>
      <c r="E28" s="284"/>
      <c r="F28" s="284"/>
      <c r="G28" s="284"/>
      <c r="H28" s="285"/>
      <c r="I28" s="229" t="s">
        <v>210</v>
      </c>
      <c r="J28" s="285"/>
      <c r="K28" s="240" t="s">
        <v>211</v>
      </c>
      <c r="Q28" s="88"/>
      <c r="R28" s="88"/>
      <c r="S28" s="88"/>
      <c r="T28" s="88"/>
    </row>
    <row r="29" spans="1:20" ht="12" customHeight="1" x14ac:dyDescent="0.25">
      <c r="A29" s="315"/>
      <c r="B29" s="302"/>
      <c r="C29" s="286"/>
      <c r="D29" s="287"/>
      <c r="E29" s="287"/>
      <c r="F29" s="287"/>
      <c r="G29" s="287"/>
      <c r="H29" s="288"/>
      <c r="I29" s="286"/>
      <c r="J29" s="288"/>
      <c r="K29" s="315"/>
      <c r="Q29" s="88"/>
      <c r="R29" s="88"/>
      <c r="S29" s="88"/>
      <c r="T29" s="88"/>
    </row>
    <row r="30" spans="1:20" ht="17.25" customHeight="1" x14ac:dyDescent="0.25">
      <c r="A30" s="18">
        <v>1</v>
      </c>
      <c r="B30" s="125"/>
      <c r="C30" s="278">
        <v>2</v>
      </c>
      <c r="D30" s="279"/>
      <c r="E30" s="279"/>
      <c r="F30" s="279"/>
      <c r="G30" s="279"/>
      <c r="H30" s="280"/>
      <c r="I30" s="278">
        <v>3</v>
      </c>
      <c r="J30" s="280"/>
      <c r="K30" s="77">
        <v>4</v>
      </c>
      <c r="Q30" s="88"/>
      <c r="R30" s="88"/>
      <c r="S30" s="88"/>
      <c r="T30" s="88"/>
    </row>
    <row r="31" spans="1:20" ht="17.25" customHeight="1" x14ac:dyDescent="0.25">
      <c r="A31" s="16"/>
      <c r="B31" s="105"/>
      <c r="C31" s="209" t="s">
        <v>226</v>
      </c>
      <c r="D31" s="281"/>
      <c r="E31" s="281"/>
      <c r="F31" s="281"/>
      <c r="G31" s="281"/>
      <c r="H31" s="282"/>
      <c r="I31" s="211"/>
      <c r="J31" s="320"/>
      <c r="K31" s="77"/>
      <c r="Q31" s="88"/>
      <c r="R31" s="88"/>
      <c r="S31" s="88"/>
      <c r="T31" s="88"/>
    </row>
    <row r="32" spans="1:20" ht="28.5" customHeight="1" x14ac:dyDescent="0.25">
      <c r="A32" s="18">
        <v>1</v>
      </c>
      <c r="B32" s="125"/>
      <c r="C32" s="209" t="s">
        <v>290</v>
      </c>
      <c r="D32" s="281"/>
      <c r="E32" s="281"/>
      <c r="F32" s="281"/>
      <c r="G32" s="281"/>
      <c r="H32" s="282"/>
      <c r="I32" s="211">
        <v>1</v>
      </c>
      <c r="J32" s="320"/>
      <c r="K32" s="57">
        <v>0</v>
      </c>
      <c r="Q32" s="88"/>
      <c r="R32" s="88"/>
      <c r="S32" s="88"/>
      <c r="T32" s="88"/>
    </row>
    <row r="33" spans="1:20" ht="17.25" customHeight="1" x14ac:dyDescent="0.25">
      <c r="A33" s="306" t="s">
        <v>121</v>
      </c>
      <c r="B33" s="307"/>
      <c r="C33" s="307"/>
      <c r="D33" s="307"/>
      <c r="E33" s="307"/>
      <c r="F33" s="307"/>
      <c r="G33" s="307"/>
      <c r="H33" s="308"/>
      <c r="I33" s="312"/>
      <c r="J33" s="314"/>
      <c r="K33" s="58">
        <f>K32</f>
        <v>0</v>
      </c>
      <c r="Q33" s="88"/>
      <c r="R33" s="88"/>
      <c r="S33" s="88"/>
      <c r="T33" s="88"/>
    </row>
    <row r="34" spans="1:20" ht="17.25" customHeight="1" x14ac:dyDescent="0.35">
      <c r="A34" s="373" t="s">
        <v>367</v>
      </c>
      <c r="B34" s="373"/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Q34" s="92"/>
      <c r="R34" s="92"/>
      <c r="S34" s="92"/>
      <c r="T34" s="92"/>
    </row>
    <row r="35" spans="1:20" ht="17.25" customHeight="1" x14ac:dyDescent="0.35">
      <c r="A35" s="305" t="s">
        <v>328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Q35" s="92"/>
      <c r="R35" s="92"/>
      <c r="S35" s="92"/>
      <c r="T35" s="92"/>
    </row>
    <row r="36" spans="1:20" ht="17.25" customHeight="1" x14ac:dyDescent="0.25">
      <c r="A36" s="376" t="s">
        <v>206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Q36" s="92"/>
      <c r="R36" s="92"/>
      <c r="S36" s="92"/>
      <c r="T36" s="92"/>
    </row>
    <row r="37" spans="1:20" ht="17.25" customHeight="1" x14ac:dyDescent="0.25">
      <c r="A37" s="235" t="s">
        <v>111</v>
      </c>
      <c r="B37" s="235"/>
      <c r="C37" s="283" t="s">
        <v>124</v>
      </c>
      <c r="D37" s="284"/>
      <c r="E37" s="284"/>
      <c r="F37" s="284"/>
      <c r="G37" s="285"/>
      <c r="H37" s="229" t="s">
        <v>281</v>
      </c>
      <c r="I37" s="293"/>
      <c r="J37" s="235" t="s">
        <v>207</v>
      </c>
      <c r="K37" s="235" t="s">
        <v>208</v>
      </c>
      <c r="Q37" s="92"/>
      <c r="R37" s="92"/>
      <c r="S37" s="92"/>
      <c r="T37" s="92"/>
    </row>
    <row r="38" spans="1:20" ht="17.25" customHeight="1" x14ac:dyDescent="0.25">
      <c r="A38" s="302"/>
      <c r="B38" s="302"/>
      <c r="C38" s="286"/>
      <c r="D38" s="287"/>
      <c r="E38" s="287"/>
      <c r="F38" s="287"/>
      <c r="G38" s="288"/>
      <c r="H38" s="294"/>
      <c r="I38" s="296"/>
      <c r="J38" s="302"/>
      <c r="K38" s="302"/>
      <c r="Q38" s="92"/>
      <c r="R38" s="92"/>
      <c r="S38" s="92"/>
      <c r="T38" s="92"/>
    </row>
    <row r="39" spans="1:20" ht="17.25" customHeight="1" x14ac:dyDescent="0.25">
      <c r="A39" s="303"/>
      <c r="B39" s="303"/>
      <c r="C39" s="289"/>
      <c r="D39" s="290"/>
      <c r="E39" s="290"/>
      <c r="F39" s="290"/>
      <c r="G39" s="291"/>
      <c r="H39" s="297"/>
      <c r="I39" s="299"/>
      <c r="J39" s="303"/>
      <c r="K39" s="303"/>
      <c r="Q39" s="92"/>
      <c r="R39" s="92"/>
      <c r="S39" s="92"/>
      <c r="T39" s="92"/>
    </row>
    <row r="40" spans="1:20" ht="17.25" customHeight="1" x14ac:dyDescent="0.25">
      <c r="A40" s="18">
        <v>1</v>
      </c>
      <c r="B40" s="125"/>
      <c r="C40" s="278">
        <v>2</v>
      </c>
      <c r="D40" s="279"/>
      <c r="E40" s="279"/>
      <c r="F40" s="279"/>
      <c r="G40" s="280"/>
      <c r="H40" s="278">
        <v>3</v>
      </c>
      <c r="I40" s="280"/>
      <c r="J40" s="94">
        <v>4</v>
      </c>
      <c r="K40" s="77">
        <v>5</v>
      </c>
      <c r="Q40" s="92"/>
      <c r="R40" s="92"/>
      <c r="S40" s="92"/>
      <c r="T40" s="92"/>
    </row>
    <row r="41" spans="1:20" ht="28.5" customHeight="1" x14ac:dyDescent="0.25">
      <c r="A41" s="18">
        <v>1</v>
      </c>
      <c r="B41" s="125"/>
      <c r="C41" s="209" t="s">
        <v>375</v>
      </c>
      <c r="D41" s="281"/>
      <c r="E41" s="281"/>
      <c r="F41" s="281"/>
      <c r="G41" s="282"/>
      <c r="H41" s="213">
        <v>86739.76</v>
      </c>
      <c r="I41" s="375"/>
      <c r="J41" s="93">
        <v>1</v>
      </c>
      <c r="K41" s="80">
        <f>H41*J41</f>
        <v>86739.76</v>
      </c>
      <c r="Q41" s="92"/>
      <c r="R41" s="92"/>
      <c r="S41" s="92"/>
      <c r="T41" s="92"/>
    </row>
    <row r="42" spans="1:20" ht="17.25" customHeight="1" x14ac:dyDescent="0.25">
      <c r="A42" s="77"/>
      <c r="B42" s="129"/>
      <c r="C42" s="221"/>
      <c r="D42" s="354"/>
      <c r="E42" s="354"/>
      <c r="F42" s="354"/>
      <c r="G42" s="355"/>
      <c r="J42" s="93">
        <v>1</v>
      </c>
      <c r="K42" s="57"/>
      <c r="Q42" s="92"/>
      <c r="R42" s="92"/>
      <c r="S42" s="92"/>
      <c r="T42" s="92"/>
    </row>
    <row r="43" spans="1:20" ht="17.25" customHeight="1" x14ac:dyDescent="0.25">
      <c r="A43" s="312" t="s">
        <v>121</v>
      </c>
      <c r="B43" s="313"/>
      <c r="C43" s="313"/>
      <c r="D43" s="313"/>
      <c r="E43" s="313"/>
      <c r="F43" s="313"/>
      <c r="G43" s="314"/>
      <c r="H43" s="312" t="s">
        <v>141</v>
      </c>
      <c r="I43" s="314"/>
      <c r="J43" s="95" t="s">
        <v>141</v>
      </c>
      <c r="K43" s="58">
        <f>SUM(K41:K42)</f>
        <v>86739.76</v>
      </c>
      <c r="Q43" s="92"/>
      <c r="R43" s="92"/>
      <c r="S43" s="92"/>
      <c r="T43" s="92"/>
    </row>
    <row r="44" spans="1:20" ht="17.25" customHeight="1" x14ac:dyDescent="0.25">
      <c r="A44" s="98"/>
      <c r="B44" s="98"/>
      <c r="C44" s="98"/>
      <c r="D44" s="98"/>
      <c r="E44" s="98"/>
      <c r="F44" s="98"/>
      <c r="G44" s="98"/>
      <c r="H44" s="98"/>
      <c r="I44" s="49"/>
      <c r="J44" s="49"/>
      <c r="K44" s="52"/>
      <c r="Q44" s="92"/>
      <c r="R44" s="92"/>
      <c r="S44" s="92"/>
      <c r="T44" s="92"/>
    </row>
    <row r="45" spans="1:20" ht="17.25" customHeight="1" x14ac:dyDescent="0.25">
      <c r="A45" s="98"/>
      <c r="B45" s="98"/>
      <c r="C45" s="98"/>
      <c r="D45" s="98"/>
      <c r="E45" s="98"/>
      <c r="F45" s="98"/>
      <c r="G45" s="98"/>
      <c r="H45" s="98"/>
      <c r="I45" s="49"/>
      <c r="J45" s="49"/>
      <c r="K45" s="52"/>
      <c r="Q45" s="92"/>
      <c r="R45" s="92"/>
      <c r="S45" s="92"/>
      <c r="T45" s="92"/>
    </row>
    <row r="46" spans="1:20" ht="17.25" customHeight="1" x14ac:dyDescent="0.25">
      <c r="A46" s="98"/>
      <c r="B46" s="98"/>
      <c r="C46" s="98"/>
      <c r="D46" s="98"/>
      <c r="E46" s="98"/>
      <c r="F46" s="98"/>
      <c r="G46" s="98"/>
      <c r="H46" s="98"/>
      <c r="I46" s="49"/>
      <c r="J46" s="49"/>
      <c r="K46" s="52"/>
      <c r="Q46" s="92"/>
      <c r="R46" s="92"/>
      <c r="S46" s="92"/>
      <c r="T46" s="92"/>
    </row>
    <row r="47" spans="1:20" ht="17.25" customHeight="1" x14ac:dyDescent="0.25">
      <c r="Q47" s="92"/>
      <c r="R47" s="92"/>
      <c r="S47" s="92"/>
      <c r="T47" s="92"/>
    </row>
    <row r="48" spans="1:20" ht="17.25" customHeight="1" x14ac:dyDescent="0.25">
      <c r="Q48" s="92"/>
      <c r="R48" s="92"/>
      <c r="S48" s="92"/>
      <c r="T48" s="92"/>
    </row>
    <row r="49" spans="1:20" ht="17.25" customHeight="1" x14ac:dyDescent="0.25">
      <c r="Q49" s="92"/>
      <c r="R49" s="92"/>
      <c r="S49" s="92"/>
      <c r="T49" s="92"/>
    </row>
    <row r="50" spans="1:20" ht="17.25" customHeight="1" x14ac:dyDescent="0.25">
      <c r="Q50" s="92"/>
      <c r="R50" s="92"/>
      <c r="S50" s="92"/>
      <c r="T50" s="92"/>
    </row>
    <row r="51" spans="1:20" ht="17.25" customHeight="1" x14ac:dyDescent="0.25">
      <c r="Q51" s="92"/>
      <c r="R51" s="92"/>
      <c r="S51" s="92"/>
      <c r="T51" s="92"/>
    </row>
    <row r="52" spans="1:20" ht="17.25" customHeight="1" x14ac:dyDescent="0.25">
      <c r="Q52" s="92"/>
      <c r="R52" s="92"/>
      <c r="S52" s="92"/>
      <c r="T52" s="92"/>
    </row>
    <row r="53" spans="1:20" ht="17.25" customHeight="1" x14ac:dyDescent="0.25">
      <c r="Q53" s="92"/>
      <c r="R53" s="92"/>
      <c r="S53" s="92"/>
      <c r="T53" s="92"/>
    </row>
    <row r="54" spans="1:20" ht="17.25" customHeight="1" x14ac:dyDescent="0.25">
      <c r="Q54" s="92"/>
      <c r="R54" s="92"/>
      <c r="S54" s="92"/>
      <c r="T54" s="92"/>
    </row>
    <row r="55" spans="1:20" ht="17.25" customHeight="1" x14ac:dyDescent="0.25">
      <c r="Q55" s="88"/>
      <c r="R55" s="88"/>
      <c r="S55" s="88"/>
      <c r="T55" s="88"/>
    </row>
    <row r="56" spans="1:20" ht="14.25" customHeight="1" x14ac:dyDescent="0.25">
      <c r="Q56" s="208"/>
      <c r="R56" s="208"/>
      <c r="S56" s="208"/>
      <c r="T56" s="208"/>
    </row>
    <row r="57" spans="1:20" ht="19.5" customHeight="1" x14ac:dyDescent="0.25">
      <c r="Q57" s="208"/>
      <c r="R57" s="208"/>
      <c r="S57" s="208"/>
      <c r="T57" s="208"/>
    </row>
    <row r="58" spans="1:20" ht="3.7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Q58" s="208"/>
      <c r="R58" s="208"/>
      <c r="S58" s="208"/>
      <c r="T58" s="208"/>
    </row>
    <row r="59" spans="1:20" ht="21.75" customHeight="1" x14ac:dyDescent="0.3">
      <c r="A59" s="305"/>
      <c r="B59" s="305"/>
      <c r="C59" s="305"/>
      <c r="D59" s="305"/>
      <c r="E59" s="305"/>
      <c r="F59" s="305"/>
      <c r="G59" s="305"/>
      <c r="H59" s="305"/>
      <c r="I59" s="305"/>
      <c r="J59" s="305"/>
      <c r="K59" s="305"/>
      <c r="Q59" s="208"/>
      <c r="R59" s="208"/>
      <c r="S59" s="208"/>
      <c r="T59" s="208"/>
    </row>
    <row r="60" spans="1:20" ht="6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Q60" s="208"/>
      <c r="R60" s="208"/>
      <c r="S60" s="208"/>
      <c r="T60" s="208"/>
    </row>
    <row r="61" spans="1:20" ht="18.75" x14ac:dyDescent="0.3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Q61" s="208"/>
      <c r="R61" s="208"/>
      <c r="S61" s="208"/>
      <c r="T61" s="208"/>
    </row>
    <row r="62" spans="1:20" x14ac:dyDescent="0.25">
      <c r="Q62" s="208"/>
      <c r="R62" s="208"/>
      <c r="S62" s="208"/>
      <c r="T62" s="208"/>
    </row>
    <row r="63" spans="1:20" ht="15" customHeight="1" x14ac:dyDescent="0.25">
      <c r="A63" s="235"/>
      <c r="B63" s="126"/>
      <c r="C63" s="283"/>
      <c r="D63" s="284"/>
      <c r="E63" s="284"/>
      <c r="F63" s="284"/>
      <c r="G63" s="284"/>
      <c r="H63" s="285"/>
      <c r="I63" s="229"/>
      <c r="J63" s="285"/>
      <c r="K63" s="240"/>
      <c r="Q63" s="208"/>
      <c r="R63" s="208"/>
      <c r="S63" s="208"/>
      <c r="T63" s="208"/>
    </row>
    <row r="64" spans="1:20" ht="9.75" customHeight="1" x14ac:dyDescent="0.25">
      <c r="A64" s="315"/>
      <c r="B64" s="130"/>
      <c r="C64" s="286"/>
      <c r="D64" s="287"/>
      <c r="E64" s="287"/>
      <c r="F64" s="287"/>
      <c r="G64" s="287"/>
      <c r="H64" s="288"/>
      <c r="I64" s="286"/>
      <c r="J64" s="288"/>
      <c r="K64" s="315"/>
      <c r="Q64" s="208"/>
      <c r="R64" s="208"/>
      <c r="S64" s="208"/>
      <c r="T64" s="208"/>
    </row>
    <row r="65" spans="1:20" ht="2.25" customHeight="1" x14ac:dyDescent="0.25">
      <c r="A65" s="315"/>
      <c r="B65" s="130"/>
      <c r="C65" s="286"/>
      <c r="D65" s="287"/>
      <c r="E65" s="287"/>
      <c r="F65" s="287"/>
      <c r="G65" s="287"/>
      <c r="H65" s="288"/>
      <c r="I65" s="286"/>
      <c r="J65" s="288"/>
      <c r="K65" s="315"/>
      <c r="Q65" s="208"/>
      <c r="R65" s="208"/>
      <c r="S65" s="208"/>
      <c r="T65" s="208"/>
    </row>
    <row r="66" spans="1:20" ht="7.5" hidden="1" customHeight="1" x14ac:dyDescent="0.25">
      <c r="A66" s="316"/>
      <c r="B66" s="131"/>
      <c r="C66" s="289"/>
      <c r="D66" s="290"/>
      <c r="E66" s="290"/>
      <c r="F66" s="290"/>
      <c r="G66" s="290"/>
      <c r="H66" s="291"/>
      <c r="I66" s="289"/>
      <c r="J66" s="291"/>
      <c r="K66" s="316"/>
      <c r="Q66" s="208"/>
      <c r="R66" s="208"/>
      <c r="S66" s="208"/>
      <c r="T66" s="208"/>
    </row>
    <row r="67" spans="1:20" ht="12" customHeight="1" x14ac:dyDescent="0.25">
      <c r="A67" s="18"/>
      <c r="B67" s="125"/>
      <c r="C67" s="278"/>
      <c r="D67" s="279"/>
      <c r="E67" s="279"/>
      <c r="F67" s="279"/>
      <c r="G67" s="279"/>
      <c r="H67" s="280"/>
      <c r="I67" s="278"/>
      <c r="J67" s="280"/>
      <c r="K67" s="77"/>
      <c r="Q67" s="208"/>
      <c r="R67" s="208"/>
      <c r="S67" s="208"/>
      <c r="T67" s="208"/>
    </row>
    <row r="68" spans="1:20" x14ac:dyDescent="0.25">
      <c r="A68" s="16"/>
      <c r="B68" s="105"/>
      <c r="C68" s="209"/>
      <c r="D68" s="281"/>
      <c r="E68" s="281"/>
      <c r="F68" s="281"/>
      <c r="G68" s="281"/>
      <c r="H68" s="282"/>
      <c r="I68" s="211"/>
      <c r="J68" s="320"/>
      <c r="K68" s="77"/>
      <c r="Q68" s="208"/>
      <c r="R68" s="208"/>
      <c r="S68" s="208"/>
      <c r="T68" s="208"/>
    </row>
    <row r="69" spans="1:20" ht="29.25" customHeight="1" x14ac:dyDescent="0.25">
      <c r="A69" s="18"/>
      <c r="B69" s="125"/>
      <c r="C69" s="209"/>
      <c r="D69" s="281"/>
      <c r="E69" s="281"/>
      <c r="F69" s="281"/>
      <c r="G69" s="281"/>
      <c r="H69" s="282"/>
      <c r="I69" s="211"/>
      <c r="J69" s="320"/>
      <c r="K69" s="57"/>
      <c r="Q69" s="208"/>
      <c r="R69" s="208"/>
      <c r="S69" s="208"/>
      <c r="T69" s="208"/>
    </row>
    <row r="70" spans="1:20" x14ac:dyDescent="0.25">
      <c r="A70" s="306"/>
      <c r="B70" s="307"/>
      <c r="C70" s="307"/>
      <c r="D70" s="307"/>
      <c r="E70" s="307"/>
      <c r="F70" s="307"/>
      <c r="G70" s="307"/>
      <c r="H70" s="308"/>
      <c r="I70" s="312"/>
      <c r="J70" s="314"/>
      <c r="K70" s="58"/>
      <c r="Q70" s="208"/>
      <c r="R70" s="208"/>
      <c r="S70" s="208"/>
      <c r="T70" s="208"/>
    </row>
    <row r="71" spans="1:20" ht="8.25" customHeight="1" x14ac:dyDescent="0.25">
      <c r="Q71" s="208"/>
      <c r="R71" s="208"/>
      <c r="S71" s="208"/>
      <c r="T71" s="208"/>
    </row>
    <row r="72" spans="1:20" hidden="1" x14ac:dyDescent="0.25">
      <c r="Q72" s="208"/>
      <c r="R72" s="208"/>
      <c r="S72" s="208"/>
      <c r="T72" s="208"/>
    </row>
    <row r="73" spans="1:20" hidden="1" x14ac:dyDescent="0.25">
      <c r="Q73" s="208"/>
      <c r="R73" s="208"/>
      <c r="S73" s="208"/>
      <c r="T73" s="208"/>
    </row>
    <row r="74" spans="1:20" ht="207" hidden="1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Q74" s="208"/>
      <c r="R74" s="208"/>
      <c r="S74" s="208"/>
      <c r="T74" s="208"/>
    </row>
    <row r="75" spans="1:20" x14ac:dyDescent="0.25">
      <c r="Q75" s="208"/>
      <c r="R75" s="208"/>
      <c r="S75" s="208"/>
      <c r="T75" s="208"/>
    </row>
    <row r="76" spans="1:20" x14ac:dyDescent="0.25">
      <c r="Q76" s="208"/>
      <c r="R76" s="208"/>
      <c r="S76" s="208"/>
      <c r="T76" s="208"/>
    </row>
    <row r="77" spans="1:20" x14ac:dyDescent="0.25">
      <c r="Q77" s="208"/>
      <c r="R77" s="208"/>
      <c r="S77" s="208"/>
      <c r="T77" s="208"/>
    </row>
    <row r="78" spans="1:20" x14ac:dyDescent="0.25">
      <c r="Q78" s="208"/>
      <c r="R78" s="208"/>
      <c r="S78" s="208"/>
      <c r="T78" s="208"/>
    </row>
    <row r="79" spans="1:20" x14ac:dyDescent="0.25">
      <c r="Q79" s="208"/>
      <c r="R79" s="208"/>
      <c r="S79" s="208"/>
      <c r="T79" s="208"/>
    </row>
    <row r="80" spans="1:20" x14ac:dyDescent="0.25">
      <c r="Q80" s="208"/>
      <c r="R80" s="208"/>
      <c r="S80" s="208"/>
      <c r="T80" s="208"/>
    </row>
    <row r="81" spans="17:20" x14ac:dyDescent="0.25">
      <c r="Q81" s="208"/>
      <c r="R81" s="208"/>
      <c r="S81" s="208"/>
      <c r="T81" s="208"/>
    </row>
    <row r="82" spans="17:20" x14ac:dyDescent="0.25">
      <c r="Q82" s="208"/>
      <c r="R82" s="208"/>
      <c r="S82" s="208"/>
      <c r="T82" s="208"/>
    </row>
    <row r="83" spans="17:20" x14ac:dyDescent="0.25">
      <c r="Q83" s="208"/>
      <c r="R83" s="208"/>
      <c r="S83" s="208"/>
      <c r="T83" s="208"/>
    </row>
    <row r="84" spans="17:20" x14ac:dyDescent="0.25">
      <c r="Q84" s="208"/>
      <c r="R84" s="208"/>
      <c r="S84" s="208"/>
      <c r="T84" s="208"/>
    </row>
    <row r="85" spans="17:20" x14ac:dyDescent="0.25">
      <c r="Q85" s="208"/>
      <c r="R85" s="208"/>
      <c r="S85" s="208"/>
      <c r="T85" s="208"/>
    </row>
    <row r="86" spans="17:20" x14ac:dyDescent="0.25">
      <c r="Q86" s="208"/>
      <c r="R86" s="208"/>
      <c r="S86" s="208"/>
      <c r="T86" s="208"/>
    </row>
    <row r="87" spans="17:20" x14ac:dyDescent="0.25">
      <c r="Q87" s="208"/>
      <c r="R87" s="208"/>
      <c r="S87" s="208"/>
      <c r="T87" s="208"/>
    </row>
    <row r="88" spans="17:20" x14ac:dyDescent="0.25">
      <c r="Q88" s="208"/>
      <c r="R88" s="208"/>
      <c r="S88" s="208"/>
      <c r="T88" s="208"/>
    </row>
    <row r="89" spans="17:20" x14ac:dyDescent="0.25">
      <c r="Q89" s="208"/>
      <c r="R89" s="208"/>
      <c r="S89" s="208"/>
      <c r="T89" s="208"/>
    </row>
    <row r="90" spans="17:20" x14ac:dyDescent="0.25">
      <c r="Q90" s="208"/>
      <c r="R90" s="208"/>
      <c r="S90" s="208"/>
      <c r="T90" s="208"/>
    </row>
    <row r="91" spans="17:20" x14ac:dyDescent="0.25">
      <c r="Q91" s="208"/>
      <c r="R91" s="208"/>
      <c r="S91" s="208"/>
      <c r="T91" s="208"/>
    </row>
    <row r="92" spans="17:20" x14ac:dyDescent="0.25">
      <c r="Q92" s="208"/>
      <c r="R92" s="208"/>
      <c r="S92" s="208"/>
      <c r="T92" s="208"/>
    </row>
    <row r="93" spans="17:20" x14ac:dyDescent="0.25">
      <c r="Q93" s="208"/>
      <c r="R93" s="208"/>
      <c r="S93" s="208"/>
      <c r="T93" s="208"/>
    </row>
    <row r="94" spans="17:20" x14ac:dyDescent="0.25">
      <c r="Q94" s="208"/>
      <c r="R94" s="208"/>
      <c r="S94" s="208"/>
      <c r="T94" s="208"/>
    </row>
    <row r="95" spans="17:20" x14ac:dyDescent="0.25">
      <c r="Q95" s="208"/>
      <c r="R95" s="208"/>
      <c r="S95" s="208"/>
      <c r="T95" s="208"/>
    </row>
    <row r="96" spans="17:20" x14ac:dyDescent="0.25">
      <c r="Q96" s="208"/>
      <c r="R96" s="208"/>
      <c r="S96" s="208"/>
      <c r="T96" s="208"/>
    </row>
    <row r="97" spans="17:20" x14ac:dyDescent="0.25">
      <c r="Q97" s="208"/>
      <c r="R97" s="208"/>
      <c r="S97" s="208"/>
      <c r="T97" s="208"/>
    </row>
    <row r="98" spans="17:20" x14ac:dyDescent="0.25">
      <c r="Q98" s="208"/>
      <c r="R98" s="208"/>
      <c r="S98" s="208"/>
      <c r="T98" s="208"/>
    </row>
    <row r="99" spans="17:20" x14ac:dyDescent="0.25">
      <c r="Q99" s="208"/>
      <c r="R99" s="208"/>
      <c r="S99" s="208"/>
      <c r="T99" s="208"/>
    </row>
    <row r="100" spans="17:20" x14ac:dyDescent="0.25">
      <c r="Q100" s="208"/>
      <c r="R100" s="208"/>
      <c r="S100" s="208"/>
      <c r="T100" s="208"/>
    </row>
    <row r="101" spans="17:20" x14ac:dyDescent="0.25">
      <c r="Q101" s="208"/>
      <c r="R101" s="208"/>
      <c r="S101" s="208"/>
      <c r="T101" s="208"/>
    </row>
    <row r="102" spans="17:20" x14ac:dyDescent="0.25">
      <c r="Q102" s="208"/>
      <c r="R102" s="208"/>
      <c r="S102" s="208"/>
      <c r="T102" s="208"/>
    </row>
    <row r="103" spans="17:20" x14ac:dyDescent="0.25">
      <c r="Q103" s="208"/>
      <c r="R103" s="208"/>
      <c r="S103" s="208"/>
      <c r="T103" s="208"/>
    </row>
    <row r="104" spans="17:20" x14ac:dyDescent="0.25">
      <c r="Q104" s="208"/>
      <c r="R104" s="208"/>
      <c r="S104" s="208"/>
      <c r="T104" s="208"/>
    </row>
    <row r="105" spans="17:20" x14ac:dyDescent="0.25">
      <c r="Q105" s="208"/>
      <c r="R105" s="208"/>
      <c r="S105" s="208"/>
      <c r="T105" s="208"/>
    </row>
    <row r="106" spans="17:20" x14ac:dyDescent="0.25">
      <c r="Q106" s="208"/>
      <c r="R106" s="208"/>
      <c r="S106" s="208"/>
      <c r="T106" s="208"/>
    </row>
    <row r="107" spans="17:20" x14ac:dyDescent="0.25">
      <c r="Q107" s="208"/>
      <c r="R107" s="208"/>
      <c r="S107" s="208"/>
      <c r="T107" s="208"/>
    </row>
    <row r="108" spans="17:20" x14ac:dyDescent="0.25">
      <c r="Q108" s="208"/>
      <c r="R108" s="208"/>
      <c r="S108" s="208"/>
      <c r="T108" s="208"/>
    </row>
    <row r="109" spans="17:20" x14ac:dyDescent="0.25">
      <c r="Q109" s="208"/>
      <c r="R109" s="208"/>
      <c r="S109" s="208"/>
      <c r="T109" s="208"/>
    </row>
    <row r="110" spans="17:20" x14ac:dyDescent="0.25">
      <c r="Q110" s="208"/>
      <c r="R110" s="208"/>
      <c r="S110" s="208"/>
      <c r="T110" s="208"/>
    </row>
    <row r="111" spans="17:20" x14ac:dyDescent="0.25">
      <c r="Q111" s="208"/>
      <c r="R111" s="208"/>
      <c r="S111" s="208"/>
      <c r="T111" s="208"/>
    </row>
    <row r="112" spans="17:20" x14ac:dyDescent="0.25">
      <c r="Q112" s="208"/>
      <c r="R112" s="208"/>
      <c r="S112" s="208"/>
      <c r="T112" s="208"/>
    </row>
    <row r="113" spans="17:20" x14ac:dyDescent="0.25">
      <c r="Q113" s="208"/>
      <c r="R113" s="208"/>
      <c r="S113" s="208"/>
      <c r="T113" s="208"/>
    </row>
    <row r="114" spans="17:20" x14ac:dyDescent="0.25">
      <c r="Q114" s="208"/>
      <c r="R114" s="208"/>
      <c r="S114" s="208"/>
      <c r="T114" s="208"/>
    </row>
    <row r="115" spans="17:20" x14ac:dyDescent="0.25">
      <c r="Q115" s="208"/>
      <c r="R115" s="208"/>
      <c r="S115" s="208"/>
      <c r="T115" s="208"/>
    </row>
    <row r="116" spans="17:20" x14ac:dyDescent="0.25">
      <c r="Q116" s="208"/>
      <c r="R116" s="208"/>
      <c r="S116" s="208"/>
      <c r="T116" s="208"/>
    </row>
    <row r="117" spans="17:20" x14ac:dyDescent="0.25">
      <c r="Q117" s="208"/>
      <c r="R117" s="208"/>
      <c r="S117" s="208"/>
      <c r="T117" s="208"/>
    </row>
    <row r="118" spans="17:20" x14ac:dyDescent="0.25">
      <c r="Q118" s="208"/>
      <c r="R118" s="208"/>
      <c r="S118" s="208"/>
      <c r="T118" s="208"/>
    </row>
    <row r="119" spans="17:20" x14ac:dyDescent="0.25">
      <c r="Q119" s="208"/>
      <c r="R119" s="208"/>
      <c r="S119" s="208"/>
      <c r="T119" s="208"/>
    </row>
    <row r="120" spans="17:20" x14ac:dyDescent="0.25">
      <c r="Q120" s="208"/>
      <c r="R120" s="208"/>
      <c r="S120" s="208"/>
      <c r="T120" s="208"/>
    </row>
    <row r="121" spans="17:20" x14ac:dyDescent="0.25">
      <c r="Q121" s="208"/>
      <c r="R121" s="208"/>
      <c r="S121" s="208"/>
      <c r="T121" s="208"/>
    </row>
    <row r="122" spans="17:20" x14ac:dyDescent="0.25">
      <c r="Q122" s="208"/>
      <c r="R122" s="208"/>
      <c r="S122" s="208"/>
      <c r="T122" s="208"/>
    </row>
    <row r="123" spans="17:20" x14ac:dyDescent="0.25">
      <c r="Q123" s="208"/>
      <c r="R123" s="208"/>
      <c r="S123" s="208"/>
      <c r="T123" s="208"/>
    </row>
    <row r="124" spans="17:20" x14ac:dyDescent="0.25">
      <c r="Q124" s="208"/>
      <c r="R124" s="208"/>
      <c r="S124" s="208"/>
      <c r="T124" s="208"/>
    </row>
    <row r="125" spans="17:20" x14ac:dyDescent="0.25">
      <c r="Q125" s="208"/>
      <c r="R125" s="208"/>
      <c r="S125" s="208"/>
      <c r="T125" s="208"/>
    </row>
    <row r="126" spans="17:20" x14ac:dyDescent="0.25">
      <c r="Q126" s="208"/>
      <c r="R126" s="208"/>
      <c r="S126" s="208"/>
      <c r="T126" s="208"/>
    </row>
    <row r="127" spans="17:20" x14ac:dyDescent="0.25">
      <c r="Q127" s="208"/>
      <c r="R127" s="208"/>
      <c r="S127" s="208"/>
      <c r="T127" s="208"/>
    </row>
    <row r="128" spans="17:20" x14ac:dyDescent="0.25">
      <c r="Q128" s="208"/>
      <c r="R128" s="208"/>
      <c r="S128" s="208"/>
      <c r="T128" s="208"/>
    </row>
    <row r="129" spans="17:20" x14ac:dyDescent="0.25">
      <c r="Q129" s="208"/>
      <c r="R129" s="208"/>
      <c r="S129" s="208"/>
      <c r="T129" s="208"/>
    </row>
    <row r="130" spans="17:20" x14ac:dyDescent="0.25">
      <c r="Q130" s="208"/>
      <c r="R130" s="208"/>
      <c r="S130" s="208"/>
      <c r="T130" s="208"/>
    </row>
    <row r="131" spans="17:20" x14ac:dyDescent="0.25">
      <c r="Q131" s="208"/>
      <c r="R131" s="208"/>
      <c r="S131" s="208"/>
      <c r="T131" s="208"/>
    </row>
    <row r="132" spans="17:20" x14ac:dyDescent="0.25">
      <c r="Q132" s="208"/>
      <c r="R132" s="208"/>
      <c r="S132" s="208"/>
      <c r="T132" s="208"/>
    </row>
    <row r="133" spans="17:20" x14ac:dyDescent="0.25">
      <c r="Q133" s="208"/>
      <c r="R133" s="208"/>
      <c r="S133" s="208"/>
      <c r="T133" s="208"/>
    </row>
    <row r="134" spans="17:20" x14ac:dyDescent="0.25">
      <c r="Q134" s="208"/>
      <c r="R134" s="208"/>
      <c r="S134" s="208"/>
      <c r="T134" s="208"/>
    </row>
    <row r="135" spans="17:20" x14ac:dyDescent="0.25">
      <c r="Q135" s="208"/>
      <c r="R135" s="208"/>
      <c r="S135" s="208"/>
      <c r="T135" s="208"/>
    </row>
    <row r="136" spans="17:20" x14ac:dyDescent="0.25">
      <c r="Q136" s="208"/>
      <c r="R136" s="208"/>
      <c r="S136" s="208"/>
      <c r="T136" s="208"/>
    </row>
    <row r="137" spans="17:20" x14ac:dyDescent="0.25">
      <c r="Q137" s="208"/>
      <c r="R137" s="208"/>
      <c r="S137" s="208"/>
      <c r="T137" s="208"/>
    </row>
    <row r="138" spans="17:20" x14ac:dyDescent="0.25">
      <c r="Q138" s="208"/>
      <c r="R138" s="208"/>
      <c r="S138" s="208"/>
      <c r="T138" s="208"/>
    </row>
    <row r="139" spans="17:20" x14ac:dyDescent="0.25">
      <c r="Q139" s="208"/>
      <c r="R139" s="208"/>
      <c r="S139" s="208"/>
      <c r="T139" s="208"/>
    </row>
    <row r="140" spans="17:20" x14ac:dyDescent="0.25">
      <c r="Q140" s="208"/>
      <c r="R140" s="208"/>
      <c r="S140" s="208"/>
      <c r="T140" s="208"/>
    </row>
    <row r="141" spans="17:20" x14ac:dyDescent="0.25">
      <c r="Q141" s="208"/>
      <c r="R141" s="208"/>
      <c r="S141" s="208"/>
      <c r="T141" s="208"/>
    </row>
    <row r="142" spans="17:20" x14ac:dyDescent="0.25">
      <c r="Q142" s="208"/>
      <c r="R142" s="208"/>
      <c r="S142" s="208"/>
      <c r="T142" s="208"/>
    </row>
    <row r="143" spans="17:20" x14ac:dyDescent="0.25">
      <c r="Q143" s="208"/>
      <c r="R143" s="208"/>
      <c r="S143" s="208"/>
      <c r="T143" s="208"/>
    </row>
    <row r="144" spans="17:20" x14ac:dyDescent="0.25">
      <c r="Q144" s="208"/>
      <c r="R144" s="208"/>
      <c r="S144" s="208"/>
      <c r="T144" s="208"/>
    </row>
    <row r="145" spans="17:20" x14ac:dyDescent="0.25">
      <c r="Q145" s="208"/>
      <c r="R145" s="208"/>
      <c r="S145" s="208"/>
      <c r="T145" s="208"/>
    </row>
    <row r="146" spans="17:20" x14ac:dyDescent="0.25">
      <c r="Q146" s="208"/>
      <c r="R146" s="208"/>
      <c r="S146" s="208"/>
      <c r="T146" s="208"/>
    </row>
    <row r="147" spans="17:20" x14ac:dyDescent="0.25">
      <c r="Q147" s="208"/>
      <c r="R147" s="208"/>
      <c r="S147" s="208"/>
      <c r="T147" s="208"/>
    </row>
    <row r="148" spans="17:20" x14ac:dyDescent="0.25">
      <c r="Q148" s="208"/>
      <c r="R148" s="208"/>
      <c r="S148" s="208"/>
      <c r="T148" s="208"/>
    </row>
    <row r="149" spans="17:20" x14ac:dyDescent="0.25">
      <c r="Q149" s="208"/>
      <c r="R149" s="208"/>
      <c r="S149" s="208"/>
      <c r="T149" s="208"/>
    </row>
    <row r="150" spans="17:20" x14ac:dyDescent="0.25">
      <c r="Q150" s="208"/>
      <c r="R150" s="208"/>
      <c r="S150" s="208"/>
      <c r="T150" s="208"/>
    </row>
    <row r="151" spans="17:20" x14ac:dyDescent="0.25">
      <c r="Q151" s="208"/>
      <c r="R151" s="208"/>
      <c r="S151" s="208"/>
      <c r="T151" s="208"/>
    </row>
    <row r="152" spans="17:20" x14ac:dyDescent="0.25">
      <c r="Q152" s="208"/>
      <c r="R152" s="208"/>
      <c r="S152" s="208"/>
      <c r="T152" s="208"/>
    </row>
    <row r="153" spans="17:20" x14ac:dyDescent="0.25">
      <c r="Q153" s="208"/>
      <c r="R153" s="208"/>
      <c r="S153" s="208"/>
      <c r="T153" s="208"/>
    </row>
    <row r="154" spans="17:20" x14ac:dyDescent="0.25">
      <c r="Q154" s="208"/>
      <c r="R154" s="208"/>
      <c r="S154" s="208"/>
      <c r="T154" s="208"/>
    </row>
    <row r="155" spans="17:20" x14ac:dyDescent="0.25">
      <c r="Q155" s="208"/>
      <c r="R155" s="208"/>
      <c r="S155" s="208"/>
      <c r="T155" s="208"/>
    </row>
    <row r="156" spans="17:20" x14ac:dyDescent="0.25">
      <c r="Q156" s="208"/>
      <c r="R156" s="208"/>
      <c r="S156" s="208"/>
      <c r="T156" s="208"/>
    </row>
    <row r="157" spans="17:20" x14ac:dyDescent="0.25">
      <c r="Q157" s="208"/>
      <c r="R157" s="208"/>
      <c r="S157" s="208"/>
      <c r="T157" s="208"/>
    </row>
    <row r="158" spans="17:20" x14ac:dyDescent="0.25">
      <c r="Q158" s="208"/>
      <c r="R158" s="208"/>
    </row>
    <row r="159" spans="17:20" x14ac:dyDescent="0.25">
      <c r="Q159" s="208"/>
      <c r="R159" s="208"/>
    </row>
    <row r="160" spans="17:20" x14ac:dyDescent="0.25">
      <c r="Q160" s="208"/>
      <c r="R160" s="208"/>
    </row>
    <row r="161" spans="17:18" x14ac:dyDescent="0.25">
      <c r="Q161" s="208"/>
      <c r="R161" s="208"/>
    </row>
    <row r="162" spans="17:18" x14ac:dyDescent="0.25">
      <c r="Q162" s="208"/>
      <c r="R162" s="208"/>
    </row>
    <row r="163" spans="17:18" x14ac:dyDescent="0.25">
      <c r="Q163" s="208"/>
      <c r="R163" s="208"/>
    </row>
    <row r="164" spans="17:18" x14ac:dyDescent="0.25">
      <c r="Q164" s="208"/>
      <c r="R164" s="208"/>
    </row>
    <row r="165" spans="17:18" x14ac:dyDescent="0.25">
      <c r="Q165" s="208"/>
      <c r="R165" s="208"/>
    </row>
    <row r="166" spans="17:18" x14ac:dyDescent="0.25">
      <c r="Q166" s="208"/>
      <c r="R166" s="208"/>
    </row>
    <row r="167" spans="17:18" x14ac:dyDescent="0.25">
      <c r="Q167" s="208"/>
      <c r="R167" s="208"/>
    </row>
    <row r="168" spans="17:18" x14ac:dyDescent="0.25">
      <c r="Q168" s="208"/>
      <c r="R168" s="208"/>
    </row>
    <row r="169" spans="17:18" x14ac:dyDescent="0.25">
      <c r="Q169" s="208"/>
      <c r="R169" s="208"/>
    </row>
    <row r="170" spans="17:18" x14ac:dyDescent="0.25">
      <c r="Q170" s="208"/>
      <c r="R170" s="208"/>
    </row>
    <row r="171" spans="17:18" x14ac:dyDescent="0.25">
      <c r="Q171" s="208"/>
      <c r="R171" s="208"/>
    </row>
    <row r="172" spans="17:18" x14ac:dyDescent="0.25">
      <c r="Q172" s="208"/>
      <c r="R172" s="208"/>
    </row>
    <row r="173" spans="17:18" x14ac:dyDescent="0.25">
      <c r="Q173" s="208"/>
      <c r="R173" s="208"/>
    </row>
    <row r="174" spans="17:18" x14ac:dyDescent="0.25">
      <c r="Q174" s="208"/>
      <c r="R174" s="208"/>
    </row>
  </sheetData>
  <mergeCells count="350">
    <mergeCell ref="A35:L35"/>
    <mergeCell ref="A36:L36"/>
    <mergeCell ref="A37:A39"/>
    <mergeCell ref="C37:G39"/>
    <mergeCell ref="H37:I39"/>
    <mergeCell ref="K37:K39"/>
    <mergeCell ref="C40:G40"/>
    <mergeCell ref="H40:I40"/>
    <mergeCell ref="A23:H23"/>
    <mergeCell ref="I23:J23"/>
    <mergeCell ref="C5:H5"/>
    <mergeCell ref="I5:J5"/>
    <mergeCell ref="Q5:R5"/>
    <mergeCell ref="S5:T5"/>
    <mergeCell ref="A1:K1"/>
    <mergeCell ref="Q1:R1"/>
    <mergeCell ref="S1:T1"/>
    <mergeCell ref="A4:K4"/>
    <mergeCell ref="Q4:R4"/>
    <mergeCell ref="S4:T4"/>
    <mergeCell ref="A2:K2"/>
    <mergeCell ref="Q2:R2"/>
    <mergeCell ref="S2:T2"/>
    <mergeCell ref="A3:K3"/>
    <mergeCell ref="Q3:R3"/>
    <mergeCell ref="S3:T3"/>
    <mergeCell ref="C6:H6"/>
    <mergeCell ref="I6:J6"/>
    <mergeCell ref="Q6:R6"/>
    <mergeCell ref="S6:T6"/>
    <mergeCell ref="C7:H7"/>
    <mergeCell ref="I7:J7"/>
    <mergeCell ref="Q7:R7"/>
    <mergeCell ref="S7:T7"/>
    <mergeCell ref="C8:H8"/>
    <mergeCell ref="I8:J8"/>
    <mergeCell ref="Q8:R8"/>
    <mergeCell ref="S8:T8"/>
    <mergeCell ref="C9:H9"/>
    <mergeCell ref="I9:J9"/>
    <mergeCell ref="Q9:R9"/>
    <mergeCell ref="S9:T9"/>
    <mergeCell ref="C10:H10"/>
    <mergeCell ref="I10:J10"/>
    <mergeCell ref="Q10:R10"/>
    <mergeCell ref="S10:T10"/>
    <mergeCell ref="S12:T12"/>
    <mergeCell ref="C11:H11"/>
    <mergeCell ref="I11:J11"/>
    <mergeCell ref="Q11:R11"/>
    <mergeCell ref="S11:T11"/>
    <mergeCell ref="C12:H12"/>
    <mergeCell ref="I12:J12"/>
    <mergeCell ref="Q12:R12"/>
    <mergeCell ref="C13:H13"/>
    <mergeCell ref="I13:J13"/>
    <mergeCell ref="Q13:R13"/>
    <mergeCell ref="S13:T13"/>
    <mergeCell ref="C14:H14"/>
    <mergeCell ref="I14:J14"/>
    <mergeCell ref="Q14:R14"/>
    <mergeCell ref="S14:T14"/>
    <mergeCell ref="Q58:R58"/>
    <mergeCell ref="S58:T58"/>
    <mergeCell ref="C15:H15"/>
    <mergeCell ref="I15:J15"/>
    <mergeCell ref="Q15:R15"/>
    <mergeCell ref="S15:T15"/>
    <mergeCell ref="C18:H18"/>
    <mergeCell ref="Q18:R18"/>
    <mergeCell ref="S18:T18"/>
    <mergeCell ref="C19:H19"/>
    <mergeCell ref="Q19:R19"/>
    <mergeCell ref="S19:T19"/>
    <mergeCell ref="C16:H16"/>
    <mergeCell ref="I16:J16"/>
    <mergeCell ref="Q16:R16"/>
    <mergeCell ref="S16:T16"/>
    <mergeCell ref="C17:H17"/>
    <mergeCell ref="I17:J17"/>
    <mergeCell ref="Q17:R17"/>
    <mergeCell ref="S17:T17"/>
    <mergeCell ref="I18:J18"/>
    <mergeCell ref="C20:H20"/>
    <mergeCell ref="Q20:R20"/>
    <mergeCell ref="S20:T20"/>
    <mergeCell ref="Q23:R23"/>
    <mergeCell ref="S23:T23"/>
    <mergeCell ref="C21:H21"/>
    <mergeCell ref="I21:J21"/>
    <mergeCell ref="I20:J20"/>
    <mergeCell ref="I19:J19"/>
    <mergeCell ref="C22:H22"/>
    <mergeCell ref="A43:G43"/>
    <mergeCell ref="H43:I43"/>
    <mergeCell ref="A25:K25"/>
    <mergeCell ref="A26:K26"/>
    <mergeCell ref="A27:K27"/>
    <mergeCell ref="A28:A29"/>
    <mergeCell ref="C28:H29"/>
    <mergeCell ref="I28:J29"/>
    <mergeCell ref="K28:K29"/>
    <mergeCell ref="C30:H30"/>
    <mergeCell ref="I30:J30"/>
    <mergeCell ref="C31:H31"/>
    <mergeCell ref="I31:J31"/>
    <mergeCell ref="C32:H32"/>
    <mergeCell ref="I32:J32"/>
    <mergeCell ref="A33:H33"/>
    <mergeCell ref="I33:J33"/>
    <mergeCell ref="B28:B29"/>
    <mergeCell ref="B37:B39"/>
    <mergeCell ref="C41:G41"/>
    <mergeCell ref="C42:G42"/>
    <mergeCell ref="H41:I41"/>
    <mergeCell ref="J37:J39"/>
    <mergeCell ref="A34:L34"/>
    <mergeCell ref="Q56:R56"/>
    <mergeCell ref="S56:T56"/>
    <mergeCell ref="Q57:R57"/>
    <mergeCell ref="C67:H67"/>
    <mergeCell ref="I67:J67"/>
    <mergeCell ref="Q67:R67"/>
    <mergeCell ref="S67:T67"/>
    <mergeCell ref="Q62:R62"/>
    <mergeCell ref="S62:T62"/>
    <mergeCell ref="C63:H66"/>
    <mergeCell ref="I63:J66"/>
    <mergeCell ref="K63:K66"/>
    <mergeCell ref="Q63:R63"/>
    <mergeCell ref="S63:T63"/>
    <mergeCell ref="Q64:R64"/>
    <mergeCell ref="S64:T64"/>
    <mergeCell ref="Q65:R65"/>
    <mergeCell ref="S65:T65"/>
    <mergeCell ref="Q66:R66"/>
    <mergeCell ref="S66:T66"/>
    <mergeCell ref="A59:K59"/>
    <mergeCell ref="Q59:R59"/>
    <mergeCell ref="S59:T59"/>
    <mergeCell ref="S57:T57"/>
    <mergeCell ref="C68:H68"/>
    <mergeCell ref="I68:J68"/>
    <mergeCell ref="Q68:R68"/>
    <mergeCell ref="S68:T68"/>
    <mergeCell ref="C69:H69"/>
    <mergeCell ref="I69:J69"/>
    <mergeCell ref="Q69:R69"/>
    <mergeCell ref="S69:T69"/>
    <mergeCell ref="Q60:R60"/>
    <mergeCell ref="S60:T60"/>
    <mergeCell ref="A61:K61"/>
    <mergeCell ref="Q61:R61"/>
    <mergeCell ref="S61:T61"/>
    <mergeCell ref="A63:A66"/>
    <mergeCell ref="Q72:R72"/>
    <mergeCell ref="S72:T72"/>
    <mergeCell ref="Q73:R73"/>
    <mergeCell ref="S73:T73"/>
    <mergeCell ref="Q74:R74"/>
    <mergeCell ref="S74:T74"/>
    <mergeCell ref="A70:H70"/>
    <mergeCell ref="I70:J70"/>
    <mergeCell ref="Q70:R70"/>
    <mergeCell ref="S70:T70"/>
    <mergeCell ref="Q71:R71"/>
    <mergeCell ref="S71:T71"/>
    <mergeCell ref="Q77:R77"/>
    <mergeCell ref="S77:T77"/>
    <mergeCell ref="Q78:R78"/>
    <mergeCell ref="S78:T78"/>
    <mergeCell ref="Q79:R79"/>
    <mergeCell ref="S79:T79"/>
    <mergeCell ref="Q75:R75"/>
    <mergeCell ref="S75:T75"/>
    <mergeCell ref="Q76:R76"/>
    <mergeCell ref="S76:T76"/>
    <mergeCell ref="Q83:R83"/>
    <mergeCell ref="S83:T83"/>
    <mergeCell ref="Q84:R84"/>
    <mergeCell ref="S84:T84"/>
    <mergeCell ref="Q85:R85"/>
    <mergeCell ref="S85:T85"/>
    <mergeCell ref="Q80:R80"/>
    <mergeCell ref="S80:T80"/>
    <mergeCell ref="Q81:R81"/>
    <mergeCell ref="S81:T81"/>
    <mergeCell ref="Q82:R82"/>
    <mergeCell ref="S82:T82"/>
    <mergeCell ref="Q89:R89"/>
    <mergeCell ref="S89:T89"/>
    <mergeCell ref="Q90:R90"/>
    <mergeCell ref="S90:T90"/>
    <mergeCell ref="Q91:R91"/>
    <mergeCell ref="S91:T91"/>
    <mergeCell ref="Q86:R86"/>
    <mergeCell ref="S86:T86"/>
    <mergeCell ref="Q87:R87"/>
    <mergeCell ref="S87:T87"/>
    <mergeCell ref="Q88:R88"/>
    <mergeCell ref="S88:T88"/>
    <mergeCell ref="Q95:R95"/>
    <mergeCell ref="S95:T95"/>
    <mergeCell ref="Q96:R96"/>
    <mergeCell ref="S96:T96"/>
    <mergeCell ref="Q97:R97"/>
    <mergeCell ref="S97:T97"/>
    <mergeCell ref="Q92:R92"/>
    <mergeCell ref="S92:T92"/>
    <mergeCell ref="Q93:R93"/>
    <mergeCell ref="S93:T93"/>
    <mergeCell ref="Q94:R94"/>
    <mergeCell ref="S94:T94"/>
    <mergeCell ref="Q101:R101"/>
    <mergeCell ref="S101:T101"/>
    <mergeCell ref="Q102:R102"/>
    <mergeCell ref="S102:T102"/>
    <mergeCell ref="Q103:R103"/>
    <mergeCell ref="S103:T103"/>
    <mergeCell ref="Q98:R98"/>
    <mergeCell ref="S98:T98"/>
    <mergeCell ref="Q99:R99"/>
    <mergeCell ref="S99:T99"/>
    <mergeCell ref="Q100:R100"/>
    <mergeCell ref="S100:T100"/>
    <mergeCell ref="Q107:R107"/>
    <mergeCell ref="S107:T107"/>
    <mergeCell ref="Q108:R108"/>
    <mergeCell ref="S108:T108"/>
    <mergeCell ref="Q109:R109"/>
    <mergeCell ref="S109:T109"/>
    <mergeCell ref="Q104:R104"/>
    <mergeCell ref="S104:T104"/>
    <mergeCell ref="Q105:R105"/>
    <mergeCell ref="S105:T105"/>
    <mergeCell ref="Q106:R106"/>
    <mergeCell ref="S106:T106"/>
    <mergeCell ref="Q113:R113"/>
    <mergeCell ref="S113:T113"/>
    <mergeCell ref="Q114:R114"/>
    <mergeCell ref="S114:T114"/>
    <mergeCell ref="Q115:R115"/>
    <mergeCell ref="S115:T115"/>
    <mergeCell ref="Q110:R110"/>
    <mergeCell ref="S110:T110"/>
    <mergeCell ref="Q111:R111"/>
    <mergeCell ref="S111:T111"/>
    <mergeCell ref="Q112:R112"/>
    <mergeCell ref="S112:T112"/>
    <mergeCell ref="Q119:R119"/>
    <mergeCell ref="S119:T119"/>
    <mergeCell ref="Q120:R120"/>
    <mergeCell ref="S120:T120"/>
    <mergeCell ref="Q121:R121"/>
    <mergeCell ref="S121:T121"/>
    <mergeCell ref="Q116:R116"/>
    <mergeCell ref="S116:T116"/>
    <mergeCell ref="Q117:R117"/>
    <mergeCell ref="S117:T117"/>
    <mergeCell ref="Q118:R118"/>
    <mergeCell ref="S118:T118"/>
    <mergeCell ref="S125:T125"/>
    <mergeCell ref="Q126:R126"/>
    <mergeCell ref="S126:T126"/>
    <mergeCell ref="Q127:R127"/>
    <mergeCell ref="S127:T127"/>
    <mergeCell ref="Q122:R122"/>
    <mergeCell ref="S122:T122"/>
    <mergeCell ref="Q123:R123"/>
    <mergeCell ref="S123:T123"/>
    <mergeCell ref="Q124:R124"/>
    <mergeCell ref="S124:T124"/>
    <mergeCell ref="Q125:R125"/>
    <mergeCell ref="S131:T131"/>
    <mergeCell ref="Q132:R132"/>
    <mergeCell ref="S132:T132"/>
    <mergeCell ref="Q133:R133"/>
    <mergeCell ref="S133:T133"/>
    <mergeCell ref="Q128:R128"/>
    <mergeCell ref="S128:T128"/>
    <mergeCell ref="Q129:R129"/>
    <mergeCell ref="S129:T129"/>
    <mergeCell ref="Q130:R130"/>
    <mergeCell ref="S130:T130"/>
    <mergeCell ref="Q131:R131"/>
    <mergeCell ref="S137:T137"/>
    <mergeCell ref="Q138:R138"/>
    <mergeCell ref="S138:T138"/>
    <mergeCell ref="Q139:R139"/>
    <mergeCell ref="S139:T139"/>
    <mergeCell ref="Q134:R134"/>
    <mergeCell ref="S134:T134"/>
    <mergeCell ref="Q135:R135"/>
    <mergeCell ref="S135:T135"/>
    <mergeCell ref="Q136:R136"/>
    <mergeCell ref="S136:T136"/>
    <mergeCell ref="Q137:R137"/>
    <mergeCell ref="S155:T155"/>
    <mergeCell ref="Q156:R156"/>
    <mergeCell ref="S156:T156"/>
    <mergeCell ref="Q157:R157"/>
    <mergeCell ref="S157:T157"/>
    <mergeCell ref="Q152:R152"/>
    <mergeCell ref="S152:T152"/>
    <mergeCell ref="Q153:R153"/>
    <mergeCell ref="S153:T153"/>
    <mergeCell ref="Q154:R154"/>
    <mergeCell ref="S154:T154"/>
    <mergeCell ref="S149:T149"/>
    <mergeCell ref="Q150:R150"/>
    <mergeCell ref="S150:T150"/>
    <mergeCell ref="Q151:R151"/>
    <mergeCell ref="S151:T151"/>
    <mergeCell ref="Q146:R146"/>
    <mergeCell ref="S146:T146"/>
    <mergeCell ref="Q147:R147"/>
    <mergeCell ref="S147:T147"/>
    <mergeCell ref="Q148:R148"/>
    <mergeCell ref="S148:T148"/>
    <mergeCell ref="S144:T144"/>
    <mergeCell ref="Q145:R145"/>
    <mergeCell ref="S145:T145"/>
    <mergeCell ref="Q140:R140"/>
    <mergeCell ref="S140:T140"/>
    <mergeCell ref="Q141:R141"/>
    <mergeCell ref="S141:T141"/>
    <mergeCell ref="Q142:R142"/>
    <mergeCell ref="S142:T142"/>
    <mergeCell ref="S143:T143"/>
    <mergeCell ref="Q170:R170"/>
    <mergeCell ref="Q171:R171"/>
    <mergeCell ref="Q172:R172"/>
    <mergeCell ref="Q173:R173"/>
    <mergeCell ref="Q174:R174"/>
    <mergeCell ref="Q164:R164"/>
    <mergeCell ref="Q165:R165"/>
    <mergeCell ref="Q166:R166"/>
    <mergeCell ref="Q167:R167"/>
    <mergeCell ref="Q168:R168"/>
    <mergeCell ref="Q169:R169"/>
    <mergeCell ref="Q158:R158"/>
    <mergeCell ref="Q159:R159"/>
    <mergeCell ref="Q160:R160"/>
    <mergeCell ref="Q161:R161"/>
    <mergeCell ref="Q162:R162"/>
    <mergeCell ref="Q163:R163"/>
    <mergeCell ref="Q155:R155"/>
    <mergeCell ref="Q149:R149"/>
    <mergeCell ref="Q143:R143"/>
    <mergeCell ref="Q144:R144"/>
  </mergeCells>
  <pageMargins left="0.51181102362204722" right="0.15748031496062992" top="0.15748031496062992" bottom="0.98425196850393704" header="0.19685039370078741" footer="0.19685039370078741"/>
  <pageSetup paperSize="9" scale="85" orientation="portrait" r:id="rId1"/>
  <rowBreaks count="1" manualBreakCount="1">
    <brk id="5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4"/>
  <sheetViews>
    <sheetView tabSelected="1" view="pageBreakPreview" topLeftCell="A10" zoomScaleNormal="100" zoomScaleSheetLayoutView="100" workbookViewId="0">
      <selection activeCell="K28" sqref="K28:K36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71093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 x14ac:dyDescent="0.25">
      <c r="Q1" s="208"/>
      <c r="R1" s="208"/>
      <c r="S1" s="208"/>
      <c r="T1" s="208"/>
    </row>
    <row r="2" spans="1:20" hidden="1" x14ac:dyDescent="0.25">
      <c r="Q2" s="208"/>
      <c r="R2" s="208"/>
      <c r="S2" s="208"/>
      <c r="T2" s="208"/>
    </row>
    <row r="3" spans="1:20" ht="10.5" hidden="1" customHeight="1" x14ac:dyDescent="0.25">
      <c r="Q3" s="208"/>
      <c r="R3" s="208"/>
      <c r="S3" s="208"/>
      <c r="T3" s="208"/>
    </row>
    <row r="4" spans="1:20" hidden="1" x14ac:dyDescent="0.25">
      <c r="Q4" s="208"/>
      <c r="R4" s="208"/>
      <c r="S4" s="208"/>
      <c r="T4" s="208"/>
    </row>
    <row r="5" spans="1:20" hidden="1" x14ac:dyDescent="0.25">
      <c r="Q5" s="208"/>
      <c r="R5" s="208"/>
      <c r="S5" s="208"/>
      <c r="T5" s="208"/>
    </row>
    <row r="6" spans="1:20" hidden="1" x14ac:dyDescent="0.25">
      <c r="Q6" s="208"/>
      <c r="R6" s="208"/>
      <c r="S6" s="208"/>
      <c r="T6" s="208"/>
    </row>
    <row r="7" spans="1:20" hidden="1" x14ac:dyDescent="0.25">
      <c r="Q7" s="208"/>
      <c r="R7" s="208"/>
      <c r="S7" s="208"/>
      <c r="T7" s="208"/>
    </row>
    <row r="8" spans="1:20" hidden="1" x14ac:dyDescent="0.25">
      <c r="Q8" s="208"/>
      <c r="R8" s="208"/>
      <c r="S8" s="208"/>
      <c r="T8" s="208"/>
    </row>
    <row r="9" spans="1:20" hidden="1" x14ac:dyDescent="0.25">
      <c r="Q9" s="208"/>
      <c r="R9" s="208"/>
      <c r="S9" s="208"/>
      <c r="T9" s="208"/>
    </row>
    <row r="10" spans="1:20" ht="8.25" customHeight="1" x14ac:dyDescent="0.25">
      <c r="Q10" s="208"/>
      <c r="R10" s="208"/>
      <c r="S10" s="208"/>
      <c r="T10" s="208"/>
    </row>
    <row r="11" spans="1:20" hidden="1" x14ac:dyDescent="0.25">
      <c r="Q11" s="208"/>
      <c r="R11" s="208"/>
      <c r="S11" s="208"/>
      <c r="T11" s="208"/>
    </row>
    <row r="12" spans="1:20" hidden="1" x14ac:dyDescent="0.25">
      <c r="Q12" s="208"/>
      <c r="R12" s="208"/>
      <c r="S12" s="208"/>
      <c r="T12" s="208"/>
    </row>
    <row r="13" spans="1:20" ht="207" hidden="1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Q13" s="208"/>
      <c r="R13" s="208"/>
      <c r="S13" s="208"/>
      <c r="T13" s="208"/>
    </row>
    <row r="14" spans="1:20" ht="17.25" customHeight="1" x14ac:dyDescent="0.3">
      <c r="A14" s="187" t="s">
        <v>197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Q14" s="208"/>
      <c r="R14" s="208"/>
      <c r="S14" s="208"/>
      <c r="T14" s="208"/>
    </row>
    <row r="15" spans="1:20" ht="13.5" customHeigh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Q15" s="208"/>
      <c r="R15" s="208"/>
      <c r="S15" s="208"/>
      <c r="T15" s="208"/>
    </row>
    <row r="16" spans="1:20" ht="19.5" x14ac:dyDescent="0.35">
      <c r="A16" s="305" t="s">
        <v>274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Q16" s="208"/>
      <c r="R16" s="208"/>
      <c r="S16" s="208"/>
      <c r="T16" s="208"/>
    </row>
    <row r="17" spans="1:20" ht="0.75" customHeigh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Q17" s="208"/>
      <c r="R17" s="208"/>
      <c r="S17" s="208"/>
      <c r="T17" s="208"/>
    </row>
    <row r="18" spans="1:20" ht="19.5" x14ac:dyDescent="0.35">
      <c r="A18" s="305" t="s">
        <v>225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5"/>
      <c r="Q18" s="208"/>
      <c r="R18" s="208"/>
      <c r="S18" s="208"/>
      <c r="T18" s="208"/>
    </row>
    <row r="19" spans="1:20" ht="9.75" customHeigh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Q19" s="208"/>
      <c r="R19" s="208"/>
      <c r="S19" s="208"/>
      <c r="T19" s="208"/>
    </row>
    <row r="20" spans="1:20" ht="16.5" x14ac:dyDescent="0.25">
      <c r="A20" s="329" t="s">
        <v>212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Q20" s="208"/>
      <c r="R20" s="208"/>
      <c r="S20" s="208"/>
      <c r="T20" s="208"/>
    </row>
    <row r="21" spans="1:20" ht="7.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Q21" s="208"/>
      <c r="R21" s="208"/>
      <c r="S21" s="208"/>
      <c r="T21" s="208"/>
    </row>
    <row r="22" spans="1:20" x14ac:dyDescent="0.25">
      <c r="A22" s="235" t="s">
        <v>213</v>
      </c>
      <c r="B22" s="283" t="s">
        <v>124</v>
      </c>
      <c r="C22" s="284"/>
      <c r="D22" s="284"/>
      <c r="E22" s="284"/>
      <c r="F22" s="285"/>
      <c r="G22" s="229" t="s">
        <v>205</v>
      </c>
      <c r="H22" s="293"/>
      <c r="I22" s="229" t="s">
        <v>214</v>
      </c>
      <c r="J22" s="293"/>
      <c r="K22" s="235" t="s">
        <v>215</v>
      </c>
      <c r="Q22" s="208"/>
      <c r="R22" s="208"/>
      <c r="S22" s="208"/>
      <c r="T22" s="208"/>
    </row>
    <row r="23" spans="1:20" x14ac:dyDescent="0.25">
      <c r="A23" s="302"/>
      <c r="B23" s="286"/>
      <c r="C23" s="287"/>
      <c r="D23" s="287"/>
      <c r="E23" s="287"/>
      <c r="F23" s="288"/>
      <c r="G23" s="294"/>
      <c r="H23" s="296"/>
      <c r="I23" s="294"/>
      <c r="J23" s="296"/>
      <c r="K23" s="302"/>
      <c r="Q23" s="208"/>
      <c r="R23" s="208"/>
      <c r="S23" s="208"/>
      <c r="T23" s="208"/>
    </row>
    <row r="24" spans="1:20" ht="12.75" customHeight="1" x14ac:dyDescent="0.25">
      <c r="A24" s="303"/>
      <c r="B24" s="289"/>
      <c r="C24" s="290"/>
      <c r="D24" s="290"/>
      <c r="E24" s="290"/>
      <c r="F24" s="291"/>
      <c r="G24" s="297"/>
      <c r="H24" s="299"/>
      <c r="I24" s="297"/>
      <c r="J24" s="299"/>
      <c r="K24" s="303"/>
      <c r="Q24" s="208"/>
      <c r="R24" s="208"/>
      <c r="S24" s="208"/>
      <c r="T24" s="208"/>
    </row>
    <row r="25" spans="1:20" ht="10.5" customHeight="1" x14ac:dyDescent="0.25">
      <c r="A25" s="18">
        <v>1</v>
      </c>
      <c r="B25" s="278">
        <v>2</v>
      </c>
      <c r="C25" s="279"/>
      <c r="D25" s="279"/>
      <c r="E25" s="279"/>
      <c r="F25" s="280"/>
      <c r="G25" s="278">
        <v>3</v>
      </c>
      <c r="H25" s="280"/>
      <c r="I25" s="278">
        <v>4</v>
      </c>
      <c r="J25" s="280"/>
      <c r="K25" s="77">
        <v>5</v>
      </c>
      <c r="Q25" s="208"/>
      <c r="R25" s="208"/>
      <c r="S25" s="208"/>
      <c r="T25" s="208"/>
    </row>
    <row r="26" spans="1:20" x14ac:dyDescent="0.25">
      <c r="A26" s="18"/>
      <c r="B26" s="209" t="s">
        <v>217</v>
      </c>
      <c r="C26" s="281"/>
      <c r="D26" s="281"/>
      <c r="E26" s="281"/>
      <c r="F26" s="282"/>
      <c r="G26" s="278" t="s">
        <v>141</v>
      </c>
      <c r="H26" s="280"/>
      <c r="I26" s="278" t="s">
        <v>141</v>
      </c>
      <c r="J26" s="280"/>
      <c r="K26" s="77"/>
      <c r="Q26" s="208"/>
      <c r="R26" s="208"/>
      <c r="S26" s="208"/>
      <c r="T26" s="208"/>
    </row>
    <row r="27" spans="1:20" x14ac:dyDescent="0.25">
      <c r="A27" s="16"/>
      <c r="B27" s="209" t="s">
        <v>216</v>
      </c>
      <c r="C27" s="281"/>
      <c r="D27" s="281"/>
      <c r="E27" s="281"/>
      <c r="F27" s="282"/>
      <c r="G27" s="278"/>
      <c r="H27" s="280"/>
      <c r="I27" s="278"/>
      <c r="J27" s="280"/>
      <c r="K27" s="77"/>
      <c r="Q27" s="208"/>
      <c r="R27" s="208"/>
      <c r="S27" s="208"/>
      <c r="T27" s="208"/>
    </row>
    <row r="28" spans="1:20" ht="14.25" customHeight="1" x14ac:dyDescent="0.25">
      <c r="A28" s="18">
        <v>1</v>
      </c>
      <c r="B28" s="209" t="s">
        <v>344</v>
      </c>
      <c r="C28" s="281"/>
      <c r="D28" s="281"/>
      <c r="E28" s="281"/>
      <c r="F28" s="282"/>
      <c r="G28" s="211"/>
      <c r="H28" s="320"/>
      <c r="I28" s="377"/>
      <c r="J28" s="378"/>
      <c r="K28" s="57">
        <f>25000-3900-5050-1450</f>
        <v>14600</v>
      </c>
      <c r="L28" s="9">
        <f>9000+5600</f>
        <v>14600</v>
      </c>
      <c r="Q28" s="208"/>
      <c r="R28" s="208"/>
      <c r="S28" s="208"/>
      <c r="T28" s="208"/>
    </row>
    <row r="29" spans="1:20" ht="14.25" customHeight="1" x14ac:dyDescent="0.25">
      <c r="A29" s="18">
        <v>2</v>
      </c>
      <c r="B29" s="209" t="s">
        <v>380</v>
      </c>
      <c r="C29" s="281"/>
      <c r="D29" s="281"/>
      <c r="E29" s="281"/>
      <c r="F29" s="282"/>
      <c r="G29" s="211"/>
      <c r="H29" s="320"/>
      <c r="I29" s="377"/>
      <c r="J29" s="378"/>
      <c r="K29" s="57">
        <v>3900</v>
      </c>
      <c r="Q29" s="141"/>
      <c r="R29" s="141"/>
      <c r="S29" s="141"/>
      <c r="T29" s="141"/>
    </row>
    <row r="30" spans="1:20" ht="14.25" customHeight="1" x14ac:dyDescent="0.25">
      <c r="A30" s="18">
        <v>3</v>
      </c>
      <c r="B30" s="209" t="s">
        <v>383</v>
      </c>
      <c r="C30" s="281"/>
      <c r="D30" s="281"/>
      <c r="E30" s="281"/>
      <c r="F30" s="282"/>
      <c r="G30" s="211">
        <v>1</v>
      </c>
      <c r="H30" s="320"/>
      <c r="I30" s="377"/>
      <c r="J30" s="378"/>
      <c r="K30" s="57">
        <v>2100</v>
      </c>
      <c r="Q30" s="142"/>
      <c r="R30" s="142"/>
      <c r="S30" s="142"/>
      <c r="T30" s="142"/>
    </row>
    <row r="31" spans="1:20" ht="14.25" customHeight="1" x14ac:dyDescent="0.25">
      <c r="A31" s="18">
        <v>4</v>
      </c>
      <c r="B31" s="209" t="s">
        <v>384</v>
      </c>
      <c r="C31" s="281"/>
      <c r="D31" s="281"/>
      <c r="E31" s="281"/>
      <c r="F31" s="282"/>
      <c r="G31" s="211">
        <v>1</v>
      </c>
      <c r="H31" s="320"/>
      <c r="I31" s="377"/>
      <c r="J31" s="378"/>
      <c r="K31" s="57">
        <v>2300</v>
      </c>
      <c r="Q31" s="142"/>
      <c r="R31" s="142"/>
      <c r="S31" s="142"/>
      <c r="T31" s="142"/>
    </row>
    <row r="32" spans="1:20" ht="14.25" customHeight="1" x14ac:dyDescent="0.25">
      <c r="A32" s="18">
        <v>5</v>
      </c>
      <c r="B32" s="209" t="s">
        <v>385</v>
      </c>
      <c r="C32" s="281"/>
      <c r="D32" s="281"/>
      <c r="E32" s="281"/>
      <c r="F32" s="282"/>
      <c r="G32" s="211">
        <v>1</v>
      </c>
      <c r="H32" s="320"/>
      <c r="I32" s="377"/>
      <c r="J32" s="378"/>
      <c r="K32" s="57">
        <v>650</v>
      </c>
      <c r="Q32" s="142"/>
      <c r="R32" s="142"/>
      <c r="S32" s="142"/>
      <c r="T32" s="142"/>
    </row>
    <row r="33" spans="1:20" ht="14.25" customHeight="1" x14ac:dyDescent="0.25">
      <c r="A33" s="18">
        <v>6</v>
      </c>
      <c r="B33" s="209" t="s">
        <v>381</v>
      </c>
      <c r="C33" s="281"/>
      <c r="D33" s="281"/>
      <c r="E33" s="281"/>
      <c r="F33" s="282"/>
      <c r="G33" s="211"/>
      <c r="H33" s="320"/>
      <c r="I33" s="377"/>
      <c r="J33" s="378"/>
      <c r="K33" s="57">
        <v>940</v>
      </c>
      <c r="Q33" s="141"/>
      <c r="R33" s="141"/>
      <c r="S33" s="141"/>
      <c r="T33" s="141"/>
    </row>
    <row r="34" spans="1:20" ht="18" customHeight="1" x14ac:dyDescent="0.25">
      <c r="A34" s="18">
        <v>7</v>
      </c>
      <c r="B34" s="209" t="s">
        <v>372</v>
      </c>
      <c r="C34" s="281"/>
      <c r="D34" s="281"/>
      <c r="E34" s="281"/>
      <c r="F34" s="282"/>
      <c r="G34" s="211">
        <v>1</v>
      </c>
      <c r="H34" s="320"/>
      <c r="I34" s="377">
        <v>0</v>
      </c>
      <c r="J34" s="378"/>
      <c r="K34" s="57">
        <v>2100</v>
      </c>
      <c r="L34" s="9" t="s">
        <v>373</v>
      </c>
      <c r="Q34" s="100"/>
      <c r="R34" s="100"/>
      <c r="S34" s="100"/>
      <c r="T34" s="100"/>
    </row>
    <row r="35" spans="1:20" ht="12.75" customHeight="1" x14ac:dyDescent="0.25">
      <c r="A35" s="18">
        <v>8</v>
      </c>
      <c r="B35" s="209" t="s">
        <v>393</v>
      </c>
      <c r="C35" s="281"/>
      <c r="D35" s="281"/>
      <c r="E35" s="281"/>
      <c r="F35" s="282"/>
      <c r="G35" s="152"/>
      <c r="H35" s="153"/>
      <c r="I35" s="377"/>
      <c r="J35" s="378"/>
      <c r="K35" s="57">
        <v>950</v>
      </c>
      <c r="Q35" s="151"/>
      <c r="R35" s="151"/>
      <c r="S35" s="151"/>
      <c r="T35" s="151"/>
    </row>
    <row r="36" spans="1:20" ht="17.25" customHeight="1" x14ac:dyDescent="0.25">
      <c r="A36" s="18">
        <v>9</v>
      </c>
      <c r="B36" s="209" t="s">
        <v>390</v>
      </c>
      <c r="C36" s="281"/>
      <c r="D36" s="281"/>
      <c r="E36" s="281"/>
      <c r="F36" s="282"/>
      <c r="G36" s="154">
        <v>1</v>
      </c>
      <c r="H36" s="155"/>
      <c r="I36" s="213">
        <v>2950</v>
      </c>
      <c r="J36" s="375"/>
      <c r="K36" s="57">
        <f>G36*I36</f>
        <v>2950</v>
      </c>
      <c r="Q36" s="148"/>
      <c r="R36" s="148"/>
      <c r="S36" s="148"/>
      <c r="T36" s="148"/>
    </row>
    <row r="37" spans="1:20" ht="16.5" customHeight="1" x14ac:dyDescent="0.25">
      <c r="A37" s="356" t="s">
        <v>121</v>
      </c>
      <c r="B37" s="357"/>
      <c r="C37" s="357"/>
      <c r="D37" s="357"/>
      <c r="E37" s="357"/>
      <c r="F37" s="358"/>
      <c r="G37" s="312"/>
      <c r="H37" s="314"/>
      <c r="I37" s="312" t="s">
        <v>141</v>
      </c>
      <c r="J37" s="314"/>
      <c r="K37" s="58">
        <f>SUM(K28:K36)</f>
        <v>30490</v>
      </c>
      <c r="Q37" s="208"/>
      <c r="R37" s="208"/>
      <c r="S37" s="208"/>
      <c r="T37" s="208"/>
    </row>
    <row r="38" spans="1:20" ht="16.5" customHeight="1" x14ac:dyDescent="0.25">
      <c r="A38" s="48"/>
      <c r="B38" s="48"/>
      <c r="C38" s="48"/>
      <c r="D38" s="48"/>
      <c r="E38" s="48"/>
      <c r="F38" s="48"/>
      <c r="G38" s="49"/>
      <c r="H38" s="49"/>
      <c r="I38" s="49"/>
      <c r="J38" s="49"/>
      <c r="K38" s="52"/>
      <c r="Q38" s="118"/>
      <c r="R38" s="118"/>
      <c r="S38" s="118"/>
      <c r="T38" s="118"/>
    </row>
    <row r="39" spans="1:20" ht="16.5" customHeight="1" x14ac:dyDescent="0.35">
      <c r="A39" s="305" t="s">
        <v>358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Q39" s="118"/>
      <c r="R39" s="118"/>
      <c r="S39" s="118"/>
      <c r="T39" s="118"/>
    </row>
    <row r="40" spans="1:20" ht="16.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Q40" s="118"/>
      <c r="R40" s="118"/>
      <c r="S40" s="118"/>
      <c r="T40" s="118"/>
    </row>
    <row r="41" spans="1:20" ht="16.5" customHeight="1" x14ac:dyDescent="0.35">
      <c r="A41" s="305" t="s">
        <v>359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Q41" s="118"/>
      <c r="R41" s="118"/>
      <c r="S41" s="118"/>
      <c r="T41" s="118"/>
    </row>
    <row r="42" spans="1:20" ht="16.5" customHeight="1" x14ac:dyDescent="0.25">
      <c r="A42" s="329" t="s">
        <v>212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Q42" s="118"/>
      <c r="R42" s="118"/>
      <c r="S42" s="118"/>
      <c r="T42" s="118"/>
    </row>
    <row r="43" spans="1:20" ht="16.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Q43" s="118"/>
      <c r="R43" s="118"/>
      <c r="S43" s="118"/>
      <c r="T43" s="118"/>
    </row>
    <row r="44" spans="1:20" ht="16.5" customHeight="1" x14ac:dyDescent="0.25">
      <c r="A44" s="235" t="s">
        <v>213</v>
      </c>
      <c r="B44" s="283" t="s">
        <v>124</v>
      </c>
      <c r="C44" s="284"/>
      <c r="D44" s="284"/>
      <c r="E44" s="284"/>
      <c r="F44" s="285"/>
      <c r="G44" s="229" t="s">
        <v>205</v>
      </c>
      <c r="H44" s="293"/>
      <c r="I44" s="229" t="s">
        <v>214</v>
      </c>
      <c r="J44" s="293"/>
      <c r="K44" s="235" t="s">
        <v>215</v>
      </c>
      <c r="Q44" s="118"/>
      <c r="R44" s="118"/>
      <c r="S44" s="118"/>
      <c r="T44" s="118"/>
    </row>
    <row r="45" spans="1:20" ht="16.5" customHeight="1" x14ac:dyDescent="0.25">
      <c r="A45" s="302"/>
      <c r="B45" s="286"/>
      <c r="C45" s="287"/>
      <c r="D45" s="287"/>
      <c r="E45" s="287"/>
      <c r="F45" s="288"/>
      <c r="G45" s="294"/>
      <c r="H45" s="296"/>
      <c r="I45" s="294"/>
      <c r="J45" s="296"/>
      <c r="K45" s="302"/>
      <c r="Q45" s="118"/>
      <c r="R45" s="118"/>
      <c r="S45" s="118"/>
      <c r="T45" s="118"/>
    </row>
    <row r="46" spans="1:20" ht="16.5" customHeight="1" x14ac:dyDescent="0.25">
      <c r="A46" s="303"/>
      <c r="B46" s="289"/>
      <c r="C46" s="290"/>
      <c r="D46" s="290"/>
      <c r="E46" s="290"/>
      <c r="F46" s="291"/>
      <c r="G46" s="297"/>
      <c r="H46" s="299"/>
      <c r="I46" s="297"/>
      <c r="J46" s="299"/>
      <c r="K46" s="303"/>
      <c r="Q46" s="118"/>
      <c r="R46" s="118"/>
      <c r="S46" s="118"/>
      <c r="T46" s="118"/>
    </row>
    <row r="47" spans="1:20" ht="16.5" customHeight="1" x14ac:dyDescent="0.25">
      <c r="A47" s="18">
        <v>1</v>
      </c>
      <c r="B47" s="278">
        <v>2</v>
      </c>
      <c r="C47" s="279"/>
      <c r="D47" s="279"/>
      <c r="E47" s="279"/>
      <c r="F47" s="280"/>
      <c r="G47" s="278">
        <v>3</v>
      </c>
      <c r="H47" s="280"/>
      <c r="I47" s="278">
        <v>4</v>
      </c>
      <c r="J47" s="280"/>
      <c r="K47" s="77">
        <v>5</v>
      </c>
      <c r="Q47" s="118"/>
      <c r="R47" s="118"/>
      <c r="S47" s="118"/>
      <c r="T47" s="118"/>
    </row>
    <row r="48" spans="1:20" ht="16.5" customHeight="1" x14ac:dyDescent="0.25">
      <c r="A48" s="18"/>
      <c r="B48" s="209" t="s">
        <v>217</v>
      </c>
      <c r="C48" s="281"/>
      <c r="D48" s="281"/>
      <c r="E48" s="281"/>
      <c r="F48" s="282"/>
      <c r="G48" s="278" t="s">
        <v>141</v>
      </c>
      <c r="H48" s="280"/>
      <c r="I48" s="278" t="s">
        <v>141</v>
      </c>
      <c r="J48" s="280"/>
      <c r="K48" s="77"/>
      <c r="Q48" s="118"/>
      <c r="R48" s="118"/>
      <c r="S48" s="118"/>
      <c r="T48" s="118"/>
    </row>
    <row r="49" spans="1:20" ht="16.5" customHeight="1" x14ac:dyDescent="0.25">
      <c r="A49" s="16"/>
      <c r="B49" s="209" t="s">
        <v>216</v>
      </c>
      <c r="C49" s="281"/>
      <c r="D49" s="281"/>
      <c r="E49" s="281"/>
      <c r="F49" s="282"/>
      <c r="G49" s="278"/>
      <c r="H49" s="280"/>
      <c r="I49" s="278"/>
      <c r="J49" s="280"/>
      <c r="K49" s="77"/>
      <c r="Q49" s="118"/>
      <c r="R49" s="118"/>
      <c r="S49" s="118"/>
      <c r="T49" s="118"/>
    </row>
    <row r="50" spans="1:20" ht="30.75" customHeight="1" x14ac:dyDescent="0.25">
      <c r="A50" s="18"/>
      <c r="B50" s="209" t="s">
        <v>360</v>
      </c>
      <c r="C50" s="281"/>
      <c r="D50" s="281"/>
      <c r="E50" s="281"/>
      <c r="F50" s="282"/>
      <c r="G50" s="211">
        <v>1</v>
      </c>
      <c r="H50" s="320"/>
      <c r="I50" s="377">
        <v>42298.239999999998</v>
      </c>
      <c r="J50" s="378"/>
      <c r="K50" s="57">
        <v>42298.239999999998</v>
      </c>
      <c r="Q50" s="118"/>
      <c r="R50" s="118"/>
      <c r="S50" s="118"/>
      <c r="T50" s="118"/>
    </row>
    <row r="51" spans="1:20" ht="16.5" customHeight="1" x14ac:dyDescent="0.25">
      <c r="A51" s="356" t="s">
        <v>121</v>
      </c>
      <c r="B51" s="357"/>
      <c r="C51" s="357"/>
      <c r="D51" s="357"/>
      <c r="E51" s="357"/>
      <c r="F51" s="358"/>
      <c r="G51" s="312"/>
      <c r="H51" s="314"/>
      <c r="I51" s="312" t="s">
        <v>141</v>
      </c>
      <c r="J51" s="314"/>
      <c r="K51" s="58">
        <f>K50</f>
        <v>42298.239999999998</v>
      </c>
      <c r="Q51" s="118"/>
      <c r="R51" s="118"/>
      <c r="S51" s="118"/>
      <c r="T51" s="118"/>
    </row>
    <row r="52" spans="1:20" ht="25.5" customHeight="1" x14ac:dyDescent="0.35">
      <c r="A52" s="305" t="s">
        <v>274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Q52" s="208"/>
      <c r="R52" s="208"/>
      <c r="S52" s="208"/>
      <c r="T52" s="208"/>
    </row>
    <row r="53" spans="1:20" ht="25.5" customHeight="1" x14ac:dyDescent="0.35">
      <c r="A53" s="305" t="s">
        <v>301</v>
      </c>
      <c r="B53" s="305"/>
      <c r="C53" s="305"/>
      <c r="D53" s="305"/>
      <c r="E53" s="305"/>
      <c r="F53" s="305"/>
      <c r="G53" s="305"/>
      <c r="H53" s="305"/>
      <c r="I53" s="305"/>
      <c r="J53" s="305"/>
      <c r="K53" s="305"/>
      <c r="Q53" s="208"/>
      <c r="R53" s="208"/>
      <c r="S53" s="208"/>
      <c r="T53" s="208"/>
    </row>
    <row r="54" spans="1:20" ht="16.5" x14ac:dyDescent="0.25">
      <c r="A54" s="329" t="s">
        <v>212</v>
      </c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Q54" s="208"/>
      <c r="R54" s="208"/>
      <c r="S54" s="208"/>
      <c r="T54" s="208"/>
    </row>
    <row r="55" spans="1:2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Q55" s="208"/>
      <c r="R55" s="208"/>
      <c r="S55" s="208"/>
      <c r="T55" s="208"/>
    </row>
    <row r="56" spans="1:20" x14ac:dyDescent="0.25">
      <c r="A56" s="235" t="s">
        <v>213</v>
      </c>
      <c r="B56" s="283" t="s">
        <v>124</v>
      </c>
      <c r="C56" s="284"/>
      <c r="D56" s="284"/>
      <c r="E56" s="284"/>
      <c r="F56" s="285"/>
      <c r="G56" s="229" t="s">
        <v>205</v>
      </c>
      <c r="H56" s="293"/>
      <c r="I56" s="229" t="s">
        <v>214</v>
      </c>
      <c r="J56" s="293"/>
      <c r="K56" s="235" t="s">
        <v>215</v>
      </c>
      <c r="Q56" s="208"/>
      <c r="R56" s="208"/>
      <c r="S56" s="208"/>
      <c r="T56" s="208"/>
    </row>
    <row r="57" spans="1:20" x14ac:dyDescent="0.25">
      <c r="A57" s="302"/>
      <c r="B57" s="286"/>
      <c r="C57" s="287"/>
      <c r="D57" s="287"/>
      <c r="E57" s="287"/>
      <c r="F57" s="288"/>
      <c r="G57" s="294"/>
      <c r="H57" s="296"/>
      <c r="I57" s="294"/>
      <c r="J57" s="296"/>
      <c r="K57" s="302"/>
      <c r="Q57" s="208"/>
      <c r="R57" s="208"/>
      <c r="S57" s="208"/>
      <c r="T57" s="208"/>
    </row>
    <row r="58" spans="1:20" x14ac:dyDescent="0.25">
      <c r="A58" s="303"/>
      <c r="B58" s="289"/>
      <c r="C58" s="290"/>
      <c r="D58" s="290"/>
      <c r="E58" s="290"/>
      <c r="F58" s="291"/>
      <c r="G58" s="297"/>
      <c r="H58" s="299"/>
      <c r="I58" s="297"/>
      <c r="J58" s="299"/>
      <c r="K58" s="303"/>
      <c r="Q58" s="208"/>
      <c r="R58" s="208"/>
      <c r="S58" s="208"/>
      <c r="T58" s="208"/>
    </row>
    <row r="59" spans="1:20" ht="11.25" customHeight="1" x14ac:dyDescent="0.25">
      <c r="A59" s="18">
        <v>1</v>
      </c>
      <c r="B59" s="278">
        <v>2</v>
      </c>
      <c r="C59" s="279"/>
      <c r="D59" s="279"/>
      <c r="E59" s="279"/>
      <c r="F59" s="280"/>
      <c r="G59" s="278">
        <v>3</v>
      </c>
      <c r="H59" s="280"/>
      <c r="I59" s="278">
        <v>4</v>
      </c>
      <c r="J59" s="280"/>
      <c r="K59" s="77">
        <v>5</v>
      </c>
      <c r="Q59" s="208"/>
      <c r="R59" s="208"/>
      <c r="S59" s="208"/>
      <c r="T59" s="208"/>
    </row>
    <row r="60" spans="1:20" x14ac:dyDescent="0.25">
      <c r="A60" s="18"/>
      <c r="B60" s="209" t="s">
        <v>217</v>
      </c>
      <c r="C60" s="281"/>
      <c r="D60" s="281"/>
      <c r="E60" s="281"/>
      <c r="F60" s="282"/>
      <c r="G60" s="278" t="s">
        <v>141</v>
      </c>
      <c r="H60" s="280"/>
      <c r="I60" s="278" t="s">
        <v>141</v>
      </c>
      <c r="J60" s="280"/>
      <c r="K60" s="77"/>
      <c r="Q60" s="208"/>
      <c r="R60" s="208"/>
      <c r="S60" s="208"/>
      <c r="T60" s="208"/>
    </row>
    <row r="61" spans="1:20" x14ac:dyDescent="0.25">
      <c r="A61" s="16"/>
      <c r="B61" s="209" t="s">
        <v>216</v>
      </c>
      <c r="C61" s="281"/>
      <c r="D61" s="281"/>
      <c r="E61" s="281"/>
      <c r="F61" s="282"/>
      <c r="G61" s="278"/>
      <c r="H61" s="280"/>
      <c r="I61" s="278"/>
      <c r="J61" s="280"/>
      <c r="K61" s="77"/>
      <c r="Q61" s="208"/>
      <c r="R61" s="208"/>
      <c r="S61" s="208"/>
      <c r="T61" s="208"/>
    </row>
    <row r="62" spans="1:20" ht="17.25" customHeight="1" x14ac:dyDescent="0.25">
      <c r="A62" s="18"/>
      <c r="B62" s="209" t="s">
        <v>289</v>
      </c>
      <c r="C62" s="281"/>
      <c r="D62" s="281"/>
      <c r="E62" s="281"/>
      <c r="F62" s="282"/>
      <c r="G62" s="211"/>
      <c r="H62" s="320"/>
      <c r="I62" s="377"/>
      <c r="J62" s="378"/>
      <c r="K62" s="57">
        <v>0</v>
      </c>
      <c r="Q62" s="208"/>
      <c r="R62" s="208"/>
      <c r="S62" s="208"/>
      <c r="T62" s="208"/>
    </row>
    <row r="63" spans="1:20" ht="16.5" customHeight="1" x14ac:dyDescent="0.25">
      <c r="A63" s="356" t="s">
        <v>121</v>
      </c>
      <c r="B63" s="357"/>
      <c r="C63" s="357"/>
      <c r="D63" s="357"/>
      <c r="E63" s="357"/>
      <c r="F63" s="358"/>
      <c r="G63" s="312"/>
      <c r="H63" s="314"/>
      <c r="I63" s="312" t="s">
        <v>141</v>
      </c>
      <c r="J63" s="314"/>
      <c r="K63" s="58">
        <f>K62</f>
        <v>0</v>
      </c>
      <c r="Q63" s="208"/>
      <c r="R63" s="208"/>
      <c r="S63" s="208"/>
      <c r="T63" s="208"/>
    </row>
    <row r="64" spans="1:20" ht="10.5" customHeight="1" x14ac:dyDescent="0.25">
      <c r="A64" s="48"/>
      <c r="B64" s="48"/>
      <c r="C64" s="48"/>
      <c r="D64" s="48"/>
      <c r="E64" s="48"/>
      <c r="F64" s="48"/>
      <c r="G64" s="49"/>
      <c r="H64" s="49"/>
      <c r="I64" s="49"/>
      <c r="J64" s="49"/>
      <c r="K64" s="52"/>
      <c r="Q64" s="60"/>
      <c r="R64" s="60"/>
      <c r="S64" s="60"/>
      <c r="T64" s="60"/>
    </row>
    <row r="65" spans="17:20" x14ac:dyDescent="0.25">
      <c r="Q65" s="208"/>
      <c r="R65" s="208"/>
      <c r="S65" s="208"/>
      <c r="T65" s="208"/>
    </row>
    <row r="66" spans="17:20" x14ac:dyDescent="0.25">
      <c r="Q66" s="208"/>
      <c r="R66" s="208"/>
      <c r="S66" s="208"/>
      <c r="T66" s="208"/>
    </row>
    <row r="67" spans="17:20" x14ac:dyDescent="0.25">
      <c r="Q67" s="208"/>
      <c r="R67" s="208"/>
      <c r="S67" s="208"/>
      <c r="T67" s="208"/>
    </row>
    <row r="68" spans="17:20" x14ac:dyDescent="0.25">
      <c r="Q68" s="208"/>
      <c r="R68" s="208"/>
      <c r="S68" s="208"/>
      <c r="T68" s="208"/>
    </row>
    <row r="69" spans="17:20" x14ac:dyDescent="0.25">
      <c r="Q69" s="208"/>
      <c r="R69" s="208"/>
      <c r="S69" s="208"/>
      <c r="T69" s="208"/>
    </row>
    <row r="70" spans="17:20" x14ac:dyDescent="0.25">
      <c r="Q70" s="208"/>
      <c r="R70" s="208"/>
      <c r="S70" s="208"/>
      <c r="T70" s="208"/>
    </row>
    <row r="71" spans="17:20" x14ac:dyDescent="0.25">
      <c r="Q71" s="208"/>
      <c r="R71" s="208"/>
      <c r="S71" s="208"/>
      <c r="T71" s="208"/>
    </row>
    <row r="72" spans="17:20" x14ac:dyDescent="0.25">
      <c r="Q72" s="208"/>
      <c r="R72" s="208"/>
      <c r="S72" s="208"/>
      <c r="T72" s="208"/>
    </row>
    <row r="73" spans="17:20" x14ac:dyDescent="0.25">
      <c r="Q73" s="208"/>
      <c r="R73" s="208"/>
      <c r="S73" s="208"/>
      <c r="T73" s="208"/>
    </row>
    <row r="74" spans="17:20" x14ac:dyDescent="0.25">
      <c r="Q74" s="208"/>
      <c r="R74" s="208"/>
      <c r="S74" s="208"/>
      <c r="T74" s="208"/>
    </row>
    <row r="75" spans="17:20" x14ac:dyDescent="0.25">
      <c r="Q75" s="208"/>
      <c r="R75" s="208"/>
      <c r="S75" s="208"/>
      <c r="T75" s="208"/>
    </row>
    <row r="76" spans="17:20" x14ac:dyDescent="0.25">
      <c r="Q76" s="208"/>
      <c r="R76" s="208"/>
      <c r="S76" s="208"/>
      <c r="T76" s="208"/>
    </row>
    <row r="77" spans="17:20" x14ac:dyDescent="0.25">
      <c r="Q77" s="208"/>
      <c r="R77" s="208"/>
      <c r="S77" s="208"/>
      <c r="T77" s="208"/>
    </row>
    <row r="78" spans="17:20" x14ac:dyDescent="0.25">
      <c r="Q78" s="208"/>
      <c r="R78" s="208"/>
      <c r="S78" s="208"/>
      <c r="T78" s="208"/>
    </row>
    <row r="79" spans="17:20" x14ac:dyDescent="0.25">
      <c r="Q79" s="208"/>
      <c r="R79" s="208"/>
      <c r="S79" s="208"/>
      <c r="T79" s="208"/>
    </row>
    <row r="80" spans="17:20" x14ac:dyDescent="0.25">
      <c r="Q80" s="208"/>
      <c r="R80" s="208"/>
      <c r="S80" s="208"/>
      <c r="T80" s="208"/>
    </row>
    <row r="81" spans="17:20" x14ac:dyDescent="0.25">
      <c r="Q81" s="208"/>
      <c r="R81" s="208"/>
      <c r="S81" s="208"/>
      <c r="T81" s="208"/>
    </row>
    <row r="82" spans="17:20" x14ac:dyDescent="0.25">
      <c r="Q82" s="208"/>
      <c r="R82" s="208"/>
      <c r="S82" s="208"/>
      <c r="T82" s="208"/>
    </row>
    <row r="83" spans="17:20" x14ac:dyDescent="0.25">
      <c r="Q83" s="208"/>
      <c r="R83" s="208"/>
      <c r="S83" s="208"/>
      <c r="T83" s="208"/>
    </row>
    <row r="84" spans="17:20" x14ac:dyDescent="0.25">
      <c r="Q84" s="208"/>
      <c r="R84" s="208"/>
      <c r="S84" s="208"/>
      <c r="T84" s="208"/>
    </row>
    <row r="85" spans="17:20" x14ac:dyDescent="0.25">
      <c r="Q85" s="208"/>
      <c r="R85" s="208"/>
      <c r="S85" s="208"/>
      <c r="T85" s="208"/>
    </row>
    <row r="86" spans="17:20" x14ac:dyDescent="0.25">
      <c r="Q86" s="208"/>
      <c r="R86" s="208"/>
      <c r="S86" s="208"/>
      <c r="T86" s="208"/>
    </row>
    <row r="87" spans="17:20" x14ac:dyDescent="0.25">
      <c r="Q87" s="208"/>
      <c r="R87" s="208"/>
      <c r="S87" s="208"/>
      <c r="T87" s="208"/>
    </row>
    <row r="88" spans="17:20" x14ac:dyDescent="0.25">
      <c r="Q88" s="208"/>
      <c r="R88" s="208"/>
      <c r="S88" s="208"/>
      <c r="T88" s="208"/>
    </row>
    <row r="89" spans="17:20" x14ac:dyDescent="0.25">
      <c r="Q89" s="208"/>
      <c r="R89" s="208"/>
      <c r="S89" s="208"/>
      <c r="T89" s="208"/>
    </row>
    <row r="90" spans="17:20" x14ac:dyDescent="0.25">
      <c r="Q90" s="208"/>
      <c r="R90" s="208"/>
      <c r="S90" s="208"/>
      <c r="T90" s="208"/>
    </row>
    <row r="91" spans="17:20" x14ac:dyDescent="0.25">
      <c r="Q91" s="208"/>
      <c r="R91" s="208"/>
      <c r="S91" s="208"/>
      <c r="T91" s="208"/>
    </row>
    <row r="92" spans="17:20" x14ac:dyDescent="0.25">
      <c r="Q92" s="208"/>
      <c r="R92" s="208"/>
      <c r="S92" s="208"/>
      <c r="T92" s="208"/>
    </row>
    <row r="93" spans="17:20" x14ac:dyDescent="0.25">
      <c r="Q93" s="208"/>
      <c r="R93" s="208"/>
      <c r="S93" s="208"/>
      <c r="T93" s="208"/>
    </row>
    <row r="94" spans="17:20" x14ac:dyDescent="0.25">
      <c r="Q94" s="208"/>
      <c r="R94" s="208"/>
      <c r="S94" s="208"/>
      <c r="T94" s="208"/>
    </row>
    <row r="95" spans="17:20" x14ac:dyDescent="0.25">
      <c r="Q95" s="208"/>
      <c r="R95" s="208"/>
      <c r="S95" s="208"/>
      <c r="T95" s="208"/>
    </row>
    <row r="96" spans="17:20" x14ac:dyDescent="0.25">
      <c r="Q96" s="208"/>
      <c r="R96" s="208"/>
      <c r="S96" s="208"/>
      <c r="T96" s="208"/>
    </row>
    <row r="97" spans="17:20" x14ac:dyDescent="0.25">
      <c r="Q97" s="208"/>
      <c r="R97" s="208"/>
      <c r="S97" s="208"/>
      <c r="T97" s="208"/>
    </row>
    <row r="98" spans="17:20" x14ac:dyDescent="0.25">
      <c r="Q98" s="208"/>
      <c r="R98" s="208"/>
      <c r="S98" s="208"/>
      <c r="T98" s="208"/>
    </row>
    <row r="99" spans="17:20" x14ac:dyDescent="0.25">
      <c r="Q99" s="208"/>
      <c r="R99" s="208"/>
      <c r="S99" s="208"/>
      <c r="T99" s="208"/>
    </row>
    <row r="100" spans="17:20" x14ac:dyDescent="0.25">
      <c r="Q100" s="208"/>
      <c r="R100" s="208"/>
      <c r="S100" s="208"/>
      <c r="T100" s="208"/>
    </row>
    <row r="101" spans="17:20" x14ac:dyDescent="0.25">
      <c r="Q101" s="208"/>
      <c r="R101" s="208"/>
      <c r="S101" s="208"/>
      <c r="T101" s="208"/>
    </row>
    <row r="102" spans="17:20" x14ac:dyDescent="0.25">
      <c r="Q102" s="208"/>
      <c r="R102" s="208"/>
      <c r="S102" s="208"/>
      <c r="T102" s="208"/>
    </row>
    <row r="103" spans="17:20" x14ac:dyDescent="0.25">
      <c r="Q103" s="208"/>
      <c r="R103" s="208"/>
      <c r="S103" s="208"/>
      <c r="T103" s="208"/>
    </row>
    <row r="104" spans="17:20" x14ac:dyDescent="0.25">
      <c r="Q104" s="208"/>
      <c r="R104" s="208"/>
      <c r="S104" s="208"/>
      <c r="T104" s="208"/>
    </row>
    <row r="105" spans="17:20" x14ac:dyDescent="0.25">
      <c r="Q105" s="208"/>
      <c r="R105" s="208"/>
      <c r="S105" s="208"/>
      <c r="T105" s="208"/>
    </row>
    <row r="106" spans="17:20" x14ac:dyDescent="0.25">
      <c r="Q106" s="208"/>
      <c r="R106" s="208"/>
      <c r="S106" s="208"/>
      <c r="T106" s="208"/>
    </row>
    <row r="107" spans="17:20" x14ac:dyDescent="0.25">
      <c r="Q107" s="208"/>
      <c r="R107" s="208"/>
      <c r="S107" s="208"/>
      <c r="T107" s="208"/>
    </row>
    <row r="108" spans="17:20" x14ac:dyDescent="0.25">
      <c r="Q108" s="208"/>
      <c r="R108" s="208"/>
      <c r="S108" s="208"/>
      <c r="T108" s="208"/>
    </row>
    <row r="109" spans="17:20" x14ac:dyDescent="0.25">
      <c r="Q109" s="208"/>
      <c r="R109" s="208"/>
      <c r="S109" s="208"/>
      <c r="T109" s="208"/>
    </row>
    <row r="110" spans="17:20" x14ac:dyDescent="0.25">
      <c r="Q110" s="208"/>
      <c r="R110" s="208"/>
      <c r="S110" s="208"/>
      <c r="T110" s="208"/>
    </row>
    <row r="111" spans="17:20" x14ac:dyDescent="0.25">
      <c r="Q111" s="208"/>
      <c r="R111" s="208"/>
      <c r="S111" s="208"/>
      <c r="T111" s="208"/>
    </row>
    <row r="112" spans="17:20" x14ac:dyDescent="0.25">
      <c r="Q112" s="208"/>
      <c r="R112" s="208"/>
      <c r="S112" s="208"/>
      <c r="T112" s="208"/>
    </row>
    <row r="113" spans="17:20" x14ac:dyDescent="0.25">
      <c r="Q113" s="208"/>
      <c r="R113" s="208"/>
      <c r="S113" s="208"/>
      <c r="T113" s="208"/>
    </row>
    <row r="114" spans="17:20" x14ac:dyDescent="0.25">
      <c r="Q114" s="208"/>
      <c r="R114" s="208"/>
      <c r="S114" s="208"/>
      <c r="T114" s="208"/>
    </row>
    <row r="115" spans="17:20" x14ac:dyDescent="0.25">
      <c r="Q115" s="208"/>
      <c r="R115" s="208"/>
      <c r="S115" s="208"/>
      <c r="T115" s="208"/>
    </row>
    <row r="116" spans="17:20" x14ac:dyDescent="0.25">
      <c r="Q116" s="208"/>
      <c r="R116" s="208"/>
      <c r="S116" s="208"/>
      <c r="T116" s="208"/>
    </row>
    <row r="117" spans="17:20" x14ac:dyDescent="0.25">
      <c r="Q117" s="208"/>
      <c r="R117" s="208"/>
      <c r="S117" s="208"/>
      <c r="T117" s="208"/>
    </row>
    <row r="118" spans="17:20" x14ac:dyDescent="0.25">
      <c r="Q118" s="208"/>
      <c r="R118" s="208"/>
      <c r="S118" s="208"/>
      <c r="T118" s="208"/>
    </row>
    <row r="119" spans="17:20" x14ac:dyDescent="0.25">
      <c r="Q119" s="208"/>
      <c r="R119" s="208"/>
      <c r="S119" s="208"/>
      <c r="T119" s="208"/>
    </row>
    <row r="120" spans="17:20" x14ac:dyDescent="0.25">
      <c r="Q120" s="208"/>
      <c r="R120" s="208"/>
      <c r="S120" s="208"/>
      <c r="T120" s="208"/>
    </row>
    <row r="121" spans="17:20" x14ac:dyDescent="0.25">
      <c r="Q121" s="208"/>
      <c r="R121" s="208"/>
      <c r="S121" s="208"/>
      <c r="T121" s="208"/>
    </row>
    <row r="122" spans="17:20" x14ac:dyDescent="0.25">
      <c r="Q122" s="208"/>
      <c r="R122" s="208"/>
      <c r="S122" s="208"/>
      <c r="T122" s="208"/>
    </row>
    <row r="123" spans="17:20" x14ac:dyDescent="0.25">
      <c r="Q123" s="208"/>
      <c r="R123" s="208"/>
      <c r="S123" s="208"/>
      <c r="T123" s="208"/>
    </row>
    <row r="124" spans="17:20" x14ac:dyDescent="0.25">
      <c r="Q124" s="208"/>
      <c r="R124" s="208"/>
      <c r="S124" s="208"/>
      <c r="T124" s="208"/>
    </row>
    <row r="125" spans="17:20" x14ac:dyDescent="0.25">
      <c r="Q125" s="208"/>
      <c r="R125" s="208"/>
      <c r="S125" s="208"/>
      <c r="T125" s="208"/>
    </row>
    <row r="126" spans="17:20" x14ac:dyDescent="0.25">
      <c r="Q126" s="208"/>
      <c r="R126" s="208"/>
      <c r="S126" s="208"/>
      <c r="T126" s="208"/>
    </row>
    <row r="127" spans="17:20" x14ac:dyDescent="0.25">
      <c r="Q127" s="208"/>
      <c r="R127" s="208"/>
      <c r="S127" s="208"/>
      <c r="T127" s="208"/>
    </row>
    <row r="128" spans="17:20" x14ac:dyDescent="0.25">
      <c r="Q128" s="208"/>
      <c r="R128" s="208"/>
      <c r="S128" s="208"/>
      <c r="T128" s="208"/>
    </row>
    <row r="129" spans="17:20" x14ac:dyDescent="0.25">
      <c r="Q129" s="208"/>
      <c r="R129" s="208"/>
      <c r="S129" s="208"/>
      <c r="T129" s="208"/>
    </row>
    <row r="130" spans="17:20" x14ac:dyDescent="0.25">
      <c r="Q130" s="208"/>
      <c r="R130" s="208"/>
      <c r="S130" s="208"/>
      <c r="T130" s="208"/>
    </row>
    <row r="131" spans="17:20" x14ac:dyDescent="0.25">
      <c r="Q131" s="208"/>
      <c r="R131" s="208"/>
      <c r="S131" s="208"/>
      <c r="T131" s="208"/>
    </row>
    <row r="132" spans="17:20" x14ac:dyDescent="0.25">
      <c r="Q132" s="208"/>
      <c r="R132" s="208"/>
      <c r="S132" s="208"/>
      <c r="T132" s="208"/>
    </row>
    <row r="133" spans="17:20" x14ac:dyDescent="0.25">
      <c r="Q133" s="208"/>
      <c r="R133" s="208"/>
      <c r="S133" s="208"/>
      <c r="T133" s="208"/>
    </row>
    <row r="134" spans="17:20" x14ac:dyDescent="0.25">
      <c r="Q134" s="208"/>
      <c r="R134" s="208"/>
      <c r="S134" s="208"/>
      <c r="T134" s="208"/>
    </row>
    <row r="135" spans="17:20" x14ac:dyDescent="0.25">
      <c r="Q135" s="208"/>
      <c r="R135" s="208"/>
      <c r="S135" s="208"/>
      <c r="T135" s="208"/>
    </row>
    <row r="136" spans="17:20" x14ac:dyDescent="0.25">
      <c r="Q136" s="208"/>
      <c r="R136" s="208"/>
      <c r="S136" s="208"/>
      <c r="T136" s="208"/>
    </row>
    <row r="137" spans="17:20" x14ac:dyDescent="0.25">
      <c r="Q137" s="208"/>
      <c r="R137" s="208"/>
      <c r="S137" s="208"/>
      <c r="T137" s="208"/>
    </row>
    <row r="138" spans="17:20" x14ac:dyDescent="0.25">
      <c r="Q138" s="208"/>
      <c r="R138" s="208"/>
      <c r="S138" s="208"/>
      <c r="T138" s="208"/>
    </row>
    <row r="139" spans="17:20" x14ac:dyDescent="0.25">
      <c r="Q139" s="208"/>
      <c r="R139" s="208"/>
      <c r="S139" s="208"/>
      <c r="T139" s="208"/>
    </row>
    <row r="140" spans="17:20" x14ac:dyDescent="0.25">
      <c r="Q140" s="208"/>
      <c r="R140" s="208"/>
      <c r="S140" s="208"/>
      <c r="T140" s="208"/>
    </row>
    <row r="141" spans="17:20" x14ac:dyDescent="0.25">
      <c r="Q141" s="208"/>
      <c r="R141" s="208"/>
      <c r="S141" s="208"/>
      <c r="T141" s="208"/>
    </row>
    <row r="142" spans="17:20" x14ac:dyDescent="0.25">
      <c r="Q142" s="208"/>
      <c r="R142" s="208"/>
      <c r="S142" s="208"/>
      <c r="T142" s="208"/>
    </row>
    <row r="143" spans="17:20" x14ac:dyDescent="0.25">
      <c r="Q143" s="208"/>
      <c r="R143" s="208"/>
      <c r="S143" s="208"/>
      <c r="T143" s="208"/>
    </row>
    <row r="144" spans="17:20" x14ac:dyDescent="0.25">
      <c r="Q144" s="208"/>
      <c r="R144" s="208"/>
      <c r="S144" s="208"/>
      <c r="T144" s="208"/>
    </row>
    <row r="145" spans="17:20" x14ac:dyDescent="0.25">
      <c r="Q145" s="208"/>
      <c r="R145" s="208"/>
      <c r="S145" s="208"/>
      <c r="T145" s="208"/>
    </row>
    <row r="146" spans="17:20" x14ac:dyDescent="0.25">
      <c r="Q146" s="208"/>
      <c r="R146" s="208"/>
      <c r="S146" s="208"/>
      <c r="T146" s="208"/>
    </row>
    <row r="147" spans="17:20" x14ac:dyDescent="0.25">
      <c r="Q147" s="208"/>
      <c r="R147" s="208"/>
      <c r="S147" s="208"/>
      <c r="T147" s="208"/>
    </row>
    <row r="148" spans="17:20" x14ac:dyDescent="0.25">
      <c r="Q148" s="208"/>
      <c r="R148" s="208"/>
    </row>
    <row r="149" spans="17:20" x14ac:dyDescent="0.25">
      <c r="Q149" s="208"/>
      <c r="R149" s="208"/>
    </row>
    <row r="150" spans="17:20" x14ac:dyDescent="0.25">
      <c r="Q150" s="208"/>
      <c r="R150" s="208"/>
    </row>
    <row r="151" spans="17:20" x14ac:dyDescent="0.25">
      <c r="Q151" s="208"/>
      <c r="R151" s="208"/>
    </row>
    <row r="152" spans="17:20" x14ac:dyDescent="0.25">
      <c r="Q152" s="208"/>
      <c r="R152" s="208"/>
    </row>
    <row r="153" spans="17:20" x14ac:dyDescent="0.25">
      <c r="Q153" s="208"/>
      <c r="R153" s="208"/>
    </row>
    <row r="154" spans="17:20" x14ac:dyDescent="0.25">
      <c r="Q154" s="208"/>
      <c r="R154" s="208"/>
    </row>
    <row r="155" spans="17:20" x14ac:dyDescent="0.25">
      <c r="Q155" s="208"/>
      <c r="R155" s="208"/>
    </row>
    <row r="156" spans="17:20" x14ac:dyDescent="0.25">
      <c r="Q156" s="208"/>
      <c r="R156" s="208"/>
    </row>
    <row r="157" spans="17:20" x14ac:dyDescent="0.25">
      <c r="Q157" s="208"/>
      <c r="R157" s="208"/>
    </row>
    <row r="158" spans="17:20" x14ac:dyDescent="0.25">
      <c r="Q158" s="208"/>
      <c r="R158" s="208"/>
    </row>
    <row r="159" spans="17:20" x14ac:dyDescent="0.25">
      <c r="Q159" s="208"/>
      <c r="R159" s="208"/>
    </row>
    <row r="160" spans="17:20" x14ac:dyDescent="0.25">
      <c r="Q160" s="208"/>
      <c r="R160" s="208"/>
    </row>
    <row r="161" spans="17:18" x14ac:dyDescent="0.25">
      <c r="Q161" s="208"/>
      <c r="R161" s="208"/>
    </row>
    <row r="162" spans="17:18" x14ac:dyDescent="0.25">
      <c r="Q162" s="208"/>
      <c r="R162" s="208"/>
    </row>
    <row r="163" spans="17:18" x14ac:dyDescent="0.25">
      <c r="Q163" s="208"/>
      <c r="R163" s="208"/>
    </row>
    <row r="164" spans="17:18" x14ac:dyDescent="0.25">
      <c r="Q164" s="208"/>
      <c r="R164" s="208"/>
    </row>
  </sheetData>
  <mergeCells count="357">
    <mergeCell ref="B35:F35"/>
    <mergeCell ref="I35:J35"/>
    <mergeCell ref="B36:F36"/>
    <mergeCell ref="I36:J36"/>
    <mergeCell ref="I51:J51"/>
    <mergeCell ref="B48:F48"/>
    <mergeCell ref="G48:H48"/>
    <mergeCell ref="I48:J48"/>
    <mergeCell ref="B49:F49"/>
    <mergeCell ref="G49:H49"/>
    <mergeCell ref="I49:J49"/>
    <mergeCell ref="B50:F50"/>
    <mergeCell ref="G50:H50"/>
    <mergeCell ref="I50:J50"/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  <mergeCell ref="Q11:R11"/>
    <mergeCell ref="S11:T11"/>
    <mergeCell ref="Q12:R12"/>
    <mergeCell ref="S12:T12"/>
    <mergeCell ref="Q13:R13"/>
    <mergeCell ref="S13:T13"/>
    <mergeCell ref="Q10:R10"/>
    <mergeCell ref="S10:T10"/>
    <mergeCell ref="Q7:R7"/>
    <mergeCell ref="S7:T7"/>
    <mergeCell ref="Q8:R8"/>
    <mergeCell ref="S8:T8"/>
    <mergeCell ref="Q9:R9"/>
    <mergeCell ref="S9:T9"/>
    <mergeCell ref="Q17:R17"/>
    <mergeCell ref="S17:T17"/>
    <mergeCell ref="A18:K18"/>
    <mergeCell ref="Q18:R18"/>
    <mergeCell ref="S18:T18"/>
    <mergeCell ref="Q19:R19"/>
    <mergeCell ref="S19:T19"/>
    <mergeCell ref="A14:K14"/>
    <mergeCell ref="Q14:R14"/>
    <mergeCell ref="S14:T14"/>
    <mergeCell ref="Q15:R15"/>
    <mergeCell ref="S15:T15"/>
    <mergeCell ref="A16:K16"/>
    <mergeCell ref="Q16:R16"/>
    <mergeCell ref="S16:T16"/>
    <mergeCell ref="Q22:R22"/>
    <mergeCell ref="S22:T22"/>
    <mergeCell ref="Q23:R23"/>
    <mergeCell ref="S23:T23"/>
    <mergeCell ref="Q24:R24"/>
    <mergeCell ref="S24:T24"/>
    <mergeCell ref="A20:K20"/>
    <mergeCell ref="Q20:R20"/>
    <mergeCell ref="S20:T20"/>
    <mergeCell ref="Q21:R21"/>
    <mergeCell ref="S21:T21"/>
    <mergeCell ref="A22:A24"/>
    <mergeCell ref="B22:F24"/>
    <mergeCell ref="G22:H24"/>
    <mergeCell ref="I22:J24"/>
    <mergeCell ref="K22:K24"/>
    <mergeCell ref="B26:F26"/>
    <mergeCell ref="G26:H26"/>
    <mergeCell ref="I26:J26"/>
    <mergeCell ref="Q26:R26"/>
    <mergeCell ref="S26:T26"/>
    <mergeCell ref="B25:F25"/>
    <mergeCell ref="G25:H25"/>
    <mergeCell ref="I25:J25"/>
    <mergeCell ref="Q25:R25"/>
    <mergeCell ref="S25:T25"/>
    <mergeCell ref="B28:F28"/>
    <mergeCell ref="G28:H28"/>
    <mergeCell ref="I28:J28"/>
    <mergeCell ref="Q28:R28"/>
    <mergeCell ref="S28:T28"/>
    <mergeCell ref="B27:F27"/>
    <mergeCell ref="G27:H27"/>
    <mergeCell ref="I27:J27"/>
    <mergeCell ref="Q27:R27"/>
    <mergeCell ref="S27:T27"/>
    <mergeCell ref="A52:K52"/>
    <mergeCell ref="Q52:R52"/>
    <mergeCell ref="S52:T52"/>
    <mergeCell ref="A53:K53"/>
    <mergeCell ref="Q53:R53"/>
    <mergeCell ref="S53:T53"/>
    <mergeCell ref="A37:F37"/>
    <mergeCell ref="G37:H37"/>
    <mergeCell ref="I37:J37"/>
    <mergeCell ref="Q37:R37"/>
    <mergeCell ref="S37:T37"/>
    <mergeCell ref="A39:K39"/>
    <mergeCell ref="A41:K41"/>
    <mergeCell ref="A42:K42"/>
    <mergeCell ref="A44:A46"/>
    <mergeCell ref="B44:F46"/>
    <mergeCell ref="G44:H46"/>
    <mergeCell ref="I44:J46"/>
    <mergeCell ref="K44:K46"/>
    <mergeCell ref="B47:F47"/>
    <mergeCell ref="G47:H47"/>
    <mergeCell ref="I47:J47"/>
    <mergeCell ref="A51:F51"/>
    <mergeCell ref="G51:H51"/>
    <mergeCell ref="A56:A58"/>
    <mergeCell ref="B56:F58"/>
    <mergeCell ref="G56:H58"/>
    <mergeCell ref="I56:J58"/>
    <mergeCell ref="K56:K58"/>
    <mergeCell ref="Q56:R56"/>
    <mergeCell ref="A54:K54"/>
    <mergeCell ref="Q54:R54"/>
    <mergeCell ref="S54:T54"/>
    <mergeCell ref="Q55:R55"/>
    <mergeCell ref="S55:T55"/>
    <mergeCell ref="S56:T56"/>
    <mergeCell ref="Q57:R57"/>
    <mergeCell ref="S57:T57"/>
    <mergeCell ref="Q58:R58"/>
    <mergeCell ref="S58:T58"/>
    <mergeCell ref="B59:F59"/>
    <mergeCell ref="G59:H59"/>
    <mergeCell ref="I59:J59"/>
    <mergeCell ref="Q59:R59"/>
    <mergeCell ref="B61:F61"/>
    <mergeCell ref="G61:H61"/>
    <mergeCell ref="I61:J61"/>
    <mergeCell ref="Q61:R61"/>
    <mergeCell ref="S61:T61"/>
    <mergeCell ref="S59:T59"/>
    <mergeCell ref="B60:F60"/>
    <mergeCell ref="G60:H60"/>
    <mergeCell ref="I60:J60"/>
    <mergeCell ref="Q60:R60"/>
    <mergeCell ref="S60:T60"/>
    <mergeCell ref="A63:F63"/>
    <mergeCell ref="G63:H63"/>
    <mergeCell ref="I63:J63"/>
    <mergeCell ref="Q63:R63"/>
    <mergeCell ref="S63:T63"/>
    <mergeCell ref="B62:F62"/>
    <mergeCell ref="G62:H62"/>
    <mergeCell ref="I62:J62"/>
    <mergeCell ref="Q62:R62"/>
    <mergeCell ref="S62:T62"/>
    <mergeCell ref="Q67:R67"/>
    <mergeCell ref="S67:T67"/>
    <mergeCell ref="Q68:R68"/>
    <mergeCell ref="S68:T68"/>
    <mergeCell ref="Q69:R69"/>
    <mergeCell ref="S69:T69"/>
    <mergeCell ref="Q65:R65"/>
    <mergeCell ref="S65:T65"/>
    <mergeCell ref="Q66:R66"/>
    <mergeCell ref="S66:T66"/>
    <mergeCell ref="Q73:R73"/>
    <mergeCell ref="S73:T73"/>
    <mergeCell ref="Q74:R74"/>
    <mergeCell ref="S74:T74"/>
    <mergeCell ref="Q75:R75"/>
    <mergeCell ref="S75:T75"/>
    <mergeCell ref="Q70:R70"/>
    <mergeCell ref="S70:T70"/>
    <mergeCell ref="Q71:R71"/>
    <mergeCell ref="S71:T71"/>
    <mergeCell ref="Q72:R72"/>
    <mergeCell ref="S72:T72"/>
    <mergeCell ref="Q79:R79"/>
    <mergeCell ref="S79:T79"/>
    <mergeCell ref="Q80:R80"/>
    <mergeCell ref="S80:T80"/>
    <mergeCell ref="Q81:R81"/>
    <mergeCell ref="S81:T81"/>
    <mergeCell ref="Q76:R76"/>
    <mergeCell ref="S76:T76"/>
    <mergeCell ref="Q77:R77"/>
    <mergeCell ref="S77:T77"/>
    <mergeCell ref="Q78:R78"/>
    <mergeCell ref="S78:T78"/>
    <mergeCell ref="Q85:R85"/>
    <mergeCell ref="S85:T85"/>
    <mergeCell ref="Q86:R86"/>
    <mergeCell ref="S86:T86"/>
    <mergeCell ref="Q87:R87"/>
    <mergeCell ref="S87:T87"/>
    <mergeCell ref="Q82:R82"/>
    <mergeCell ref="S82:T82"/>
    <mergeCell ref="Q83:R83"/>
    <mergeCell ref="S83:T83"/>
    <mergeCell ref="Q84:R84"/>
    <mergeCell ref="S84:T84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109:R109"/>
    <mergeCell ref="S109:T109"/>
    <mergeCell ref="Q110:R110"/>
    <mergeCell ref="S110:T110"/>
    <mergeCell ref="Q111:R111"/>
    <mergeCell ref="S111:T111"/>
    <mergeCell ref="Q106:R106"/>
    <mergeCell ref="S106:T106"/>
    <mergeCell ref="Q107:R107"/>
    <mergeCell ref="S107:T107"/>
    <mergeCell ref="Q108:R108"/>
    <mergeCell ref="S108:T108"/>
    <mergeCell ref="Q115:R115"/>
    <mergeCell ref="S115:T115"/>
    <mergeCell ref="Q116:R116"/>
    <mergeCell ref="S116:T116"/>
    <mergeCell ref="Q117:R117"/>
    <mergeCell ref="S117:T117"/>
    <mergeCell ref="Q112:R112"/>
    <mergeCell ref="S112:T112"/>
    <mergeCell ref="Q113:R113"/>
    <mergeCell ref="S113:T113"/>
    <mergeCell ref="Q114:R114"/>
    <mergeCell ref="S114:T114"/>
    <mergeCell ref="Q121:R121"/>
    <mergeCell ref="S121:T121"/>
    <mergeCell ref="Q122:R122"/>
    <mergeCell ref="S122:T122"/>
    <mergeCell ref="Q123:R123"/>
    <mergeCell ref="S123:T123"/>
    <mergeCell ref="Q118:R118"/>
    <mergeCell ref="S118:T118"/>
    <mergeCell ref="Q119:R119"/>
    <mergeCell ref="S119:T119"/>
    <mergeCell ref="Q120:R120"/>
    <mergeCell ref="S120:T120"/>
    <mergeCell ref="S127:T127"/>
    <mergeCell ref="Q128:R128"/>
    <mergeCell ref="S128:T128"/>
    <mergeCell ref="Q129:R129"/>
    <mergeCell ref="S129:T129"/>
    <mergeCell ref="Q124:R124"/>
    <mergeCell ref="S124:T124"/>
    <mergeCell ref="Q125:R125"/>
    <mergeCell ref="S125:T125"/>
    <mergeCell ref="Q126:R126"/>
    <mergeCell ref="S126:T126"/>
    <mergeCell ref="Q127:R127"/>
    <mergeCell ref="S134:T134"/>
    <mergeCell ref="Q135:R135"/>
    <mergeCell ref="S135:T135"/>
    <mergeCell ref="Q130:R130"/>
    <mergeCell ref="S130:T130"/>
    <mergeCell ref="Q131:R131"/>
    <mergeCell ref="S131:T131"/>
    <mergeCell ref="Q132:R132"/>
    <mergeCell ref="S132:T132"/>
    <mergeCell ref="S133:T133"/>
    <mergeCell ref="S145:T145"/>
    <mergeCell ref="Q146:R146"/>
    <mergeCell ref="S146:T146"/>
    <mergeCell ref="Q147:R147"/>
    <mergeCell ref="S147:T147"/>
    <mergeCell ref="Q142:R142"/>
    <mergeCell ref="S142:T142"/>
    <mergeCell ref="Q143:R143"/>
    <mergeCell ref="S143:T143"/>
    <mergeCell ref="Q144:R144"/>
    <mergeCell ref="S144:T144"/>
    <mergeCell ref="S139:T139"/>
    <mergeCell ref="Q140:R140"/>
    <mergeCell ref="S140:T140"/>
    <mergeCell ref="Q141:R141"/>
    <mergeCell ref="S141:T141"/>
    <mergeCell ref="Q136:R136"/>
    <mergeCell ref="S136:T136"/>
    <mergeCell ref="Q137:R137"/>
    <mergeCell ref="S137:T137"/>
    <mergeCell ref="Q138:R138"/>
    <mergeCell ref="S138:T138"/>
    <mergeCell ref="Q148:R148"/>
    <mergeCell ref="Q149:R149"/>
    <mergeCell ref="Q150:R150"/>
    <mergeCell ref="Q151:R151"/>
    <mergeCell ref="Q152:R152"/>
    <mergeCell ref="Q153:R153"/>
    <mergeCell ref="Q145:R145"/>
    <mergeCell ref="Q139:R139"/>
    <mergeCell ref="Q133:R133"/>
    <mergeCell ref="Q134:R134"/>
    <mergeCell ref="Q160:R160"/>
    <mergeCell ref="Q161:R161"/>
    <mergeCell ref="Q162:R162"/>
    <mergeCell ref="Q163:R163"/>
    <mergeCell ref="Q164:R164"/>
    <mergeCell ref="Q154:R154"/>
    <mergeCell ref="Q155:R155"/>
    <mergeCell ref="Q156:R156"/>
    <mergeCell ref="Q157:R157"/>
    <mergeCell ref="Q158:R158"/>
    <mergeCell ref="Q159:R159"/>
    <mergeCell ref="B29:F29"/>
    <mergeCell ref="G29:H29"/>
    <mergeCell ref="I29:J29"/>
    <mergeCell ref="B33:F33"/>
    <mergeCell ref="G33:H33"/>
    <mergeCell ref="I33:J33"/>
    <mergeCell ref="B34:F34"/>
    <mergeCell ref="G34:H34"/>
    <mergeCell ref="I34:J34"/>
    <mergeCell ref="B30:F30"/>
    <mergeCell ref="B31:F31"/>
    <mergeCell ref="B32:F32"/>
    <mergeCell ref="G30:H30"/>
    <mergeCell ref="G31:H31"/>
    <mergeCell ref="G32:H32"/>
    <mergeCell ref="I30:J30"/>
    <mergeCell ref="I31:J31"/>
    <mergeCell ref="I32:J32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3"/>
  <sheetViews>
    <sheetView view="pageBreakPreview" topLeftCell="A4" zoomScaleNormal="100" zoomScaleSheetLayoutView="100" workbookViewId="0">
      <selection activeCell="L14" sqref="L14:L22"/>
    </sheetView>
  </sheetViews>
  <sheetFormatPr defaultRowHeight="15" x14ac:dyDescent="0.25"/>
  <cols>
    <col min="1" max="2" width="8.28515625" style="9" customWidth="1"/>
    <col min="3" max="3" width="5.5703125" style="9" customWidth="1"/>
    <col min="4" max="4" width="4.85546875" style="9" customWidth="1"/>
    <col min="5" max="5" width="10.5703125" style="9" customWidth="1"/>
    <col min="6" max="6" width="10.140625" style="9" customWidth="1"/>
    <col min="7" max="7" width="6.5703125" style="9" customWidth="1"/>
    <col min="8" max="8" width="8.7109375" style="9" customWidth="1"/>
    <col min="9" max="9" width="6.42578125" style="9" customWidth="1"/>
    <col min="10" max="10" width="6" style="9" customWidth="1"/>
    <col min="11" max="11" width="5.5703125" style="9" customWidth="1"/>
    <col min="12" max="12" width="16.4257812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ht="18" customHeight="1" x14ac:dyDescent="0.3">
      <c r="A1" s="187" t="s">
        <v>197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R1" s="208"/>
      <c r="S1" s="208"/>
      <c r="T1" s="208"/>
      <c r="U1" s="208"/>
    </row>
    <row r="2" spans="1:21" ht="18" customHeight="1" x14ac:dyDescent="0.35">
      <c r="A2" s="305" t="s">
        <v>369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R2" s="208"/>
      <c r="S2" s="208"/>
      <c r="T2" s="208"/>
      <c r="U2" s="208"/>
    </row>
    <row r="3" spans="1:21" ht="18" customHeight="1" x14ac:dyDescent="0.25">
      <c r="A3" s="329" t="s">
        <v>218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R3" s="208"/>
      <c r="S3" s="208"/>
      <c r="T3" s="208"/>
      <c r="U3" s="208"/>
    </row>
    <row r="4" spans="1:21" ht="18" customHeight="1" x14ac:dyDescent="0.25">
      <c r="A4" s="235" t="s">
        <v>111</v>
      </c>
      <c r="B4" s="235" t="s">
        <v>363</v>
      </c>
      <c r="C4" s="283" t="s">
        <v>124</v>
      </c>
      <c r="D4" s="284"/>
      <c r="E4" s="284"/>
      <c r="F4" s="284"/>
      <c r="G4" s="284"/>
      <c r="H4" s="285"/>
      <c r="I4" s="229" t="s">
        <v>282</v>
      </c>
      <c r="J4" s="292"/>
      <c r="K4" s="293"/>
      <c r="L4" s="235" t="s">
        <v>283</v>
      </c>
      <c r="R4" s="208"/>
      <c r="S4" s="208"/>
      <c r="T4" s="208"/>
      <c r="U4" s="208"/>
    </row>
    <row r="5" spans="1:21" ht="18" customHeight="1" x14ac:dyDescent="0.25">
      <c r="A5" s="315"/>
      <c r="B5" s="303"/>
      <c r="C5" s="286"/>
      <c r="D5" s="287"/>
      <c r="E5" s="287"/>
      <c r="F5" s="287"/>
      <c r="G5" s="287"/>
      <c r="H5" s="288"/>
      <c r="I5" s="294"/>
      <c r="J5" s="295"/>
      <c r="K5" s="296"/>
      <c r="L5" s="302"/>
      <c r="R5" s="208"/>
      <c r="S5" s="208"/>
      <c r="T5" s="208"/>
      <c r="U5" s="208"/>
    </row>
    <row r="6" spans="1:21" ht="18" customHeight="1" x14ac:dyDescent="0.25">
      <c r="A6" s="18">
        <v>1</v>
      </c>
      <c r="B6" s="121"/>
      <c r="C6" s="278">
        <v>2</v>
      </c>
      <c r="D6" s="279"/>
      <c r="E6" s="279"/>
      <c r="F6" s="279"/>
      <c r="G6" s="279"/>
      <c r="H6" s="280"/>
      <c r="I6" s="211">
        <v>3</v>
      </c>
      <c r="J6" s="379"/>
      <c r="K6" s="320"/>
      <c r="L6" s="77">
        <v>6</v>
      </c>
      <c r="R6" s="208"/>
      <c r="S6" s="208"/>
      <c r="T6" s="208"/>
      <c r="U6" s="208"/>
    </row>
    <row r="7" spans="1:21" ht="13.5" customHeight="1" x14ac:dyDescent="0.25">
      <c r="A7" s="16"/>
      <c r="B7" s="105"/>
      <c r="C7" s="215" t="s">
        <v>219</v>
      </c>
      <c r="D7" s="273"/>
      <c r="E7" s="273"/>
      <c r="F7" s="273"/>
      <c r="G7" s="273"/>
      <c r="H7" s="274"/>
      <c r="I7" s="211"/>
      <c r="J7" s="379"/>
      <c r="K7" s="320"/>
      <c r="L7" s="77" t="s">
        <v>141</v>
      </c>
      <c r="R7" s="208"/>
      <c r="S7" s="208"/>
      <c r="T7" s="208"/>
      <c r="U7" s="208"/>
    </row>
    <row r="8" spans="1:21" ht="13.5" customHeight="1" x14ac:dyDescent="0.25">
      <c r="A8" s="16"/>
      <c r="B8" s="105"/>
      <c r="C8" s="215" t="s">
        <v>220</v>
      </c>
      <c r="D8" s="273"/>
      <c r="E8" s="273"/>
      <c r="F8" s="273"/>
      <c r="G8" s="273"/>
      <c r="H8" s="274"/>
      <c r="I8" s="211"/>
      <c r="J8" s="379"/>
      <c r="K8" s="320"/>
      <c r="L8" s="77"/>
      <c r="R8" s="208"/>
      <c r="S8" s="208"/>
      <c r="T8" s="208"/>
      <c r="U8" s="208"/>
    </row>
    <row r="9" spans="1:21" ht="13.5" customHeight="1" x14ac:dyDescent="0.25">
      <c r="A9" s="16"/>
      <c r="B9" s="135">
        <v>341</v>
      </c>
      <c r="C9" s="215" t="s">
        <v>310</v>
      </c>
      <c r="D9" s="273"/>
      <c r="E9" s="273"/>
      <c r="F9" s="273"/>
      <c r="G9" s="273"/>
      <c r="H9" s="274"/>
      <c r="I9" s="211">
        <v>4</v>
      </c>
      <c r="J9" s="379"/>
      <c r="K9" s="320"/>
      <c r="L9" s="57">
        <v>2000</v>
      </c>
      <c r="R9" s="124"/>
      <c r="S9" s="124"/>
      <c r="T9" s="124"/>
      <c r="U9" s="124"/>
    </row>
    <row r="10" spans="1:21" ht="13.5" customHeight="1" x14ac:dyDescent="0.25">
      <c r="A10" s="16"/>
      <c r="B10" s="150">
        <v>341</v>
      </c>
      <c r="C10" s="215" t="s">
        <v>391</v>
      </c>
      <c r="D10" s="273"/>
      <c r="E10" s="273"/>
      <c r="F10" s="273"/>
      <c r="G10" s="273"/>
      <c r="H10" s="274"/>
      <c r="I10" s="211">
        <v>1</v>
      </c>
      <c r="J10" s="379"/>
      <c r="K10" s="320"/>
      <c r="L10" s="57">
        <v>5225</v>
      </c>
      <c r="R10" s="149"/>
      <c r="S10" s="149"/>
      <c r="T10" s="149"/>
      <c r="U10" s="149"/>
    </row>
    <row r="11" spans="1:21" ht="13.5" customHeight="1" x14ac:dyDescent="0.25">
      <c r="A11" s="16"/>
      <c r="B11" s="135">
        <v>342</v>
      </c>
      <c r="C11" s="215" t="s">
        <v>252</v>
      </c>
      <c r="D11" s="273"/>
      <c r="E11" s="273"/>
      <c r="F11" s="273"/>
      <c r="G11" s="273"/>
      <c r="H11" s="274"/>
      <c r="I11" s="211">
        <v>7</v>
      </c>
      <c r="J11" s="379"/>
      <c r="K11" s="320"/>
      <c r="L11" s="57">
        <v>120000</v>
      </c>
      <c r="R11" s="208"/>
      <c r="S11" s="208"/>
      <c r="T11" s="208"/>
      <c r="U11" s="208"/>
    </row>
    <row r="12" spans="1:21" ht="13.5" customHeight="1" x14ac:dyDescent="0.25">
      <c r="A12" s="16"/>
      <c r="B12" s="135">
        <v>344</v>
      </c>
      <c r="C12" s="215" t="s">
        <v>255</v>
      </c>
      <c r="D12" s="273"/>
      <c r="E12" s="273"/>
      <c r="F12" s="273"/>
      <c r="G12" s="273"/>
      <c r="H12" s="274"/>
      <c r="I12" s="211">
        <v>3</v>
      </c>
      <c r="J12" s="379"/>
      <c r="K12" s="320"/>
      <c r="L12" s="57">
        <f>19000-8000+2536.9</f>
        <v>13536.9</v>
      </c>
      <c r="R12" s="72"/>
      <c r="S12" s="72"/>
      <c r="T12" s="72"/>
      <c r="U12" s="72"/>
    </row>
    <row r="13" spans="1:21" ht="18" customHeight="1" x14ac:dyDescent="0.25">
      <c r="A13" s="16"/>
      <c r="B13" s="136">
        <v>345</v>
      </c>
      <c r="C13" s="273" t="s">
        <v>341</v>
      </c>
      <c r="D13" s="273"/>
      <c r="E13" s="273"/>
      <c r="F13" s="273"/>
      <c r="G13" s="273"/>
      <c r="H13" s="274"/>
      <c r="I13" s="211">
        <v>1</v>
      </c>
      <c r="J13" s="379"/>
      <c r="K13" s="320"/>
      <c r="L13" s="57">
        <f>100000-67910.83-2100-551.21-6462.58+300</f>
        <v>23275.379999999997</v>
      </c>
      <c r="R13" s="124"/>
      <c r="S13" s="124"/>
      <c r="T13" s="124"/>
      <c r="U13" s="124"/>
    </row>
    <row r="14" spans="1:21" ht="16.5" customHeight="1" x14ac:dyDescent="0.25">
      <c r="A14" s="16"/>
      <c r="B14" s="135">
        <v>346</v>
      </c>
      <c r="C14" s="215" t="s">
        <v>253</v>
      </c>
      <c r="D14" s="273"/>
      <c r="E14" s="273"/>
      <c r="F14" s="273"/>
      <c r="G14" s="273"/>
      <c r="H14" s="274"/>
      <c r="I14" s="211">
        <v>2</v>
      </c>
      <c r="J14" s="379"/>
      <c r="K14" s="320"/>
      <c r="L14" s="90">
        <f>9000-1400+7</f>
        <v>7607</v>
      </c>
      <c r="M14" s="9">
        <v>5448</v>
      </c>
      <c r="R14" s="208"/>
      <c r="S14" s="208"/>
      <c r="T14" s="208"/>
      <c r="U14" s="208"/>
    </row>
    <row r="15" spans="1:21" ht="15" customHeight="1" x14ac:dyDescent="0.25">
      <c r="A15" s="16"/>
      <c r="B15" s="135">
        <v>346</v>
      </c>
      <c r="C15" s="215" t="s">
        <v>254</v>
      </c>
      <c r="D15" s="273"/>
      <c r="E15" s="273"/>
      <c r="F15" s="273"/>
      <c r="G15" s="273"/>
      <c r="H15" s="274"/>
      <c r="I15" s="211">
        <v>3</v>
      </c>
      <c r="J15" s="379"/>
      <c r="K15" s="320"/>
      <c r="L15" s="57">
        <f>19000-940-2536.9-950</f>
        <v>14573.1</v>
      </c>
      <c r="M15" s="9" t="s">
        <v>374</v>
      </c>
      <c r="R15" s="208"/>
      <c r="S15" s="208"/>
      <c r="T15" s="208"/>
      <c r="U15" s="208"/>
    </row>
    <row r="16" spans="1:21" ht="15" customHeight="1" x14ac:dyDescent="0.25">
      <c r="A16" s="16"/>
      <c r="B16" s="135">
        <v>346</v>
      </c>
      <c r="C16" s="215" t="s">
        <v>256</v>
      </c>
      <c r="D16" s="273"/>
      <c r="E16" s="273"/>
      <c r="F16" s="273"/>
      <c r="G16" s="273"/>
      <c r="H16" s="274"/>
      <c r="I16" s="211">
        <v>3</v>
      </c>
      <c r="J16" s="379"/>
      <c r="K16" s="320"/>
      <c r="L16" s="57">
        <v>5000</v>
      </c>
      <c r="R16" s="208"/>
      <c r="S16" s="208"/>
      <c r="T16" s="208"/>
      <c r="U16" s="208"/>
    </row>
    <row r="17" spans="1:21" ht="15" customHeight="1" x14ac:dyDescent="0.25">
      <c r="A17" s="16"/>
      <c r="B17" s="135">
        <v>346</v>
      </c>
      <c r="C17" s="215" t="s">
        <v>311</v>
      </c>
      <c r="D17" s="273"/>
      <c r="E17" s="273"/>
      <c r="F17" s="273"/>
      <c r="G17" s="273"/>
      <c r="H17" s="274"/>
      <c r="I17" s="211">
        <v>4</v>
      </c>
      <c r="J17" s="379"/>
      <c r="K17" s="320"/>
      <c r="L17" s="57">
        <v>9000</v>
      </c>
      <c r="R17" s="72"/>
      <c r="S17" s="72"/>
      <c r="T17" s="72"/>
      <c r="U17" s="72"/>
    </row>
    <row r="18" spans="1:21" ht="15" customHeight="1" x14ac:dyDescent="0.25">
      <c r="A18" s="16"/>
      <c r="B18" s="135">
        <v>346</v>
      </c>
      <c r="C18" s="215" t="s">
        <v>312</v>
      </c>
      <c r="D18" s="273"/>
      <c r="E18" s="273"/>
      <c r="F18" s="273"/>
      <c r="G18" s="273"/>
      <c r="H18" s="274"/>
      <c r="I18" s="380">
        <v>3</v>
      </c>
      <c r="J18" s="381"/>
      <c r="K18" s="382"/>
      <c r="L18" s="57">
        <f>10000-2507</f>
        <v>7493</v>
      </c>
      <c r="M18" s="9" t="s">
        <v>371</v>
      </c>
      <c r="R18" s="72"/>
      <c r="S18" s="72"/>
      <c r="T18" s="72"/>
      <c r="U18" s="72"/>
    </row>
    <row r="19" spans="1:21" ht="18" customHeight="1" x14ac:dyDescent="0.25">
      <c r="A19" s="16"/>
      <c r="B19" s="135">
        <v>346</v>
      </c>
      <c r="C19" s="215" t="s">
        <v>332</v>
      </c>
      <c r="D19" s="273"/>
      <c r="E19" s="273"/>
      <c r="F19" s="273"/>
      <c r="G19" s="273"/>
      <c r="H19" s="274"/>
      <c r="I19" s="211"/>
      <c r="J19" s="379"/>
      <c r="K19" s="320"/>
      <c r="L19" s="57">
        <f>2000+1000</f>
        <v>3000</v>
      </c>
      <c r="R19" s="208"/>
      <c r="S19" s="208"/>
      <c r="T19" s="208"/>
      <c r="U19" s="208"/>
    </row>
    <row r="20" spans="1:21" ht="18" customHeight="1" x14ac:dyDescent="0.25">
      <c r="A20" s="16"/>
      <c r="B20" s="135">
        <v>346</v>
      </c>
      <c r="C20" s="215" t="s">
        <v>382</v>
      </c>
      <c r="D20" s="273"/>
      <c r="E20" s="273"/>
      <c r="F20" s="273"/>
      <c r="G20" s="273"/>
      <c r="H20" s="274"/>
      <c r="I20" s="211">
        <v>1</v>
      </c>
      <c r="J20" s="379"/>
      <c r="K20" s="320"/>
      <c r="L20" s="57">
        <v>2900</v>
      </c>
      <c r="R20" s="99"/>
      <c r="S20" s="99"/>
      <c r="T20" s="99"/>
      <c r="U20" s="99"/>
    </row>
    <row r="21" spans="1:21" ht="18" customHeight="1" x14ac:dyDescent="0.25">
      <c r="A21" s="105"/>
      <c r="B21" s="135">
        <v>346</v>
      </c>
      <c r="C21" s="215" t="s">
        <v>340</v>
      </c>
      <c r="D21" s="273"/>
      <c r="E21" s="273"/>
      <c r="F21" s="273"/>
      <c r="G21" s="273"/>
      <c r="H21" s="274"/>
      <c r="I21" s="211">
        <v>1</v>
      </c>
      <c r="J21" s="379"/>
      <c r="K21" s="320"/>
      <c r="L21" s="57">
        <v>1400</v>
      </c>
      <c r="R21" s="106"/>
      <c r="S21" s="106"/>
      <c r="T21" s="106"/>
      <c r="U21" s="106"/>
    </row>
    <row r="22" spans="1:21" ht="18" customHeight="1" x14ac:dyDescent="0.25">
      <c r="A22" s="16"/>
      <c r="B22" s="135">
        <v>346</v>
      </c>
      <c r="C22" s="215" t="s">
        <v>362</v>
      </c>
      <c r="D22" s="273"/>
      <c r="E22" s="273"/>
      <c r="F22" s="273"/>
      <c r="G22" s="273"/>
      <c r="H22" s="274"/>
      <c r="I22" s="211">
        <v>1</v>
      </c>
      <c r="J22" s="379"/>
      <c r="K22" s="320"/>
      <c r="L22" s="57">
        <v>8000</v>
      </c>
      <c r="R22" s="119"/>
      <c r="S22" s="119"/>
      <c r="T22" s="119"/>
      <c r="U22" s="119"/>
    </row>
    <row r="23" spans="1:21" ht="18" customHeight="1" x14ac:dyDescent="0.25">
      <c r="A23" s="105"/>
      <c r="B23" s="279" t="s">
        <v>368</v>
      </c>
      <c r="C23" s="279"/>
      <c r="D23" s="279"/>
      <c r="E23" s="279"/>
      <c r="F23" s="279"/>
      <c r="G23" s="279"/>
      <c r="H23" s="280"/>
      <c r="I23" s="211"/>
      <c r="J23" s="379"/>
      <c r="K23" s="320"/>
      <c r="L23" s="57">
        <f>SUM(L14:L22)</f>
        <v>58973.1</v>
      </c>
      <c r="R23" s="120"/>
      <c r="S23" s="120"/>
      <c r="T23" s="120"/>
      <c r="U23" s="120"/>
    </row>
    <row r="24" spans="1:21" ht="16.5" customHeight="1" x14ac:dyDescent="0.25">
      <c r="A24" s="312" t="s">
        <v>121</v>
      </c>
      <c r="B24" s="313"/>
      <c r="C24" s="313"/>
      <c r="D24" s="313"/>
      <c r="E24" s="313"/>
      <c r="F24" s="313"/>
      <c r="G24" s="313"/>
      <c r="H24" s="314"/>
      <c r="I24" s="211"/>
      <c r="J24" s="379"/>
      <c r="K24" s="320"/>
      <c r="L24" s="58">
        <f>SUM(L9:L22)</f>
        <v>223010.38</v>
      </c>
      <c r="R24" s="208"/>
      <c r="S24" s="208"/>
      <c r="T24" s="208"/>
      <c r="U24" s="208"/>
    </row>
    <row r="25" spans="1:21" ht="16.5" customHeight="1" x14ac:dyDescent="0.25">
      <c r="A25" s="49"/>
      <c r="B25" s="49"/>
      <c r="C25" s="49"/>
      <c r="D25" s="49"/>
      <c r="E25" s="49"/>
      <c r="F25" s="49"/>
      <c r="G25" s="49"/>
      <c r="H25" s="49"/>
      <c r="I25" s="89"/>
      <c r="J25" s="89"/>
      <c r="K25" s="89"/>
      <c r="L25" s="52"/>
      <c r="R25" s="88"/>
      <c r="S25" s="88"/>
      <c r="T25" s="88"/>
      <c r="U25" s="88"/>
    </row>
    <row r="26" spans="1:21" ht="16.5" customHeight="1" x14ac:dyDescent="0.35">
      <c r="A26" s="305" t="s">
        <v>370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R26" s="88"/>
      <c r="S26" s="88"/>
      <c r="T26" s="88"/>
      <c r="U26" s="88"/>
    </row>
    <row r="27" spans="1:21" ht="16.5" customHeight="1" x14ac:dyDescent="0.35">
      <c r="A27" s="305" t="s">
        <v>297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R27" s="88"/>
      <c r="S27" s="88"/>
      <c r="T27" s="88"/>
      <c r="U27" s="88"/>
    </row>
    <row r="28" spans="1:21" ht="16.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R28" s="88"/>
      <c r="S28" s="88"/>
      <c r="T28" s="88"/>
      <c r="U28" s="88"/>
    </row>
    <row r="29" spans="1:21" ht="16.5" customHeight="1" x14ac:dyDescent="0.25">
      <c r="A29" s="329" t="s">
        <v>218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R29" s="88"/>
      <c r="S29" s="88"/>
      <c r="T29" s="88"/>
      <c r="U29" s="88"/>
    </row>
    <row r="30" spans="1:21" ht="16.5" customHeight="1" x14ac:dyDescent="0.25">
      <c r="A30" s="235" t="s">
        <v>111</v>
      </c>
      <c r="B30" s="235" t="s">
        <v>363</v>
      </c>
      <c r="C30" s="283" t="s">
        <v>124</v>
      </c>
      <c r="D30" s="284"/>
      <c r="E30" s="284"/>
      <c r="F30" s="284"/>
      <c r="G30" s="284"/>
      <c r="H30" s="285"/>
      <c r="I30" s="229" t="s">
        <v>282</v>
      </c>
      <c r="J30" s="292"/>
      <c r="K30" s="293"/>
      <c r="L30" s="235" t="s">
        <v>283</v>
      </c>
      <c r="R30" s="88"/>
      <c r="S30" s="88"/>
      <c r="T30" s="88"/>
      <c r="U30" s="88"/>
    </row>
    <row r="31" spans="1:21" ht="16.5" customHeight="1" x14ac:dyDescent="0.25">
      <c r="A31" s="315"/>
      <c r="B31" s="302"/>
      <c r="C31" s="286"/>
      <c r="D31" s="287"/>
      <c r="E31" s="287"/>
      <c r="F31" s="287"/>
      <c r="G31" s="287"/>
      <c r="H31" s="288"/>
      <c r="I31" s="294"/>
      <c r="J31" s="295"/>
      <c r="K31" s="296"/>
      <c r="L31" s="302"/>
      <c r="R31" s="88"/>
      <c r="S31" s="88"/>
      <c r="T31" s="88"/>
      <c r="U31" s="88"/>
    </row>
    <row r="32" spans="1:21" ht="16.5" customHeight="1" x14ac:dyDescent="0.25">
      <c r="A32" s="18">
        <v>1</v>
      </c>
      <c r="B32" s="121"/>
      <c r="C32" s="278">
        <v>2</v>
      </c>
      <c r="D32" s="279"/>
      <c r="E32" s="279"/>
      <c r="F32" s="279"/>
      <c r="G32" s="279"/>
      <c r="H32" s="280"/>
      <c r="I32" s="211">
        <v>3</v>
      </c>
      <c r="J32" s="379"/>
      <c r="K32" s="320"/>
      <c r="L32" s="77">
        <v>6</v>
      </c>
      <c r="R32" s="88"/>
      <c r="S32" s="88"/>
      <c r="T32" s="88"/>
      <c r="U32" s="88"/>
    </row>
    <row r="33" spans="1:21" ht="16.5" customHeight="1" x14ac:dyDescent="0.25">
      <c r="A33" s="16"/>
      <c r="B33" s="105"/>
      <c r="C33" s="215" t="s">
        <v>219</v>
      </c>
      <c r="D33" s="273"/>
      <c r="E33" s="273"/>
      <c r="F33" s="273"/>
      <c r="G33" s="273"/>
      <c r="H33" s="274"/>
      <c r="I33" s="211"/>
      <c r="J33" s="379"/>
      <c r="K33" s="320"/>
      <c r="L33" s="77" t="s">
        <v>141</v>
      </c>
      <c r="R33" s="88"/>
      <c r="S33" s="88"/>
      <c r="T33" s="88"/>
      <c r="U33" s="88"/>
    </row>
    <row r="34" spans="1:21" ht="16.5" customHeight="1" x14ac:dyDescent="0.25">
      <c r="A34" s="16"/>
      <c r="B34" s="105"/>
      <c r="C34" s="215" t="s">
        <v>220</v>
      </c>
      <c r="D34" s="273"/>
      <c r="E34" s="273"/>
      <c r="F34" s="273"/>
      <c r="G34" s="273"/>
      <c r="H34" s="274"/>
      <c r="I34" s="211"/>
      <c r="J34" s="379"/>
      <c r="K34" s="320"/>
      <c r="L34" s="77"/>
      <c r="R34" s="88"/>
      <c r="S34" s="88"/>
      <c r="T34" s="88"/>
      <c r="U34" s="88"/>
    </row>
    <row r="35" spans="1:21" ht="16.5" customHeight="1" x14ac:dyDescent="0.25">
      <c r="A35" s="18">
        <v>1</v>
      </c>
      <c r="B35" s="121">
        <v>346</v>
      </c>
      <c r="C35" s="215" t="s">
        <v>291</v>
      </c>
      <c r="D35" s="273"/>
      <c r="E35" s="273"/>
      <c r="F35" s="273"/>
      <c r="G35" s="273"/>
      <c r="H35" s="274"/>
      <c r="I35" s="211">
        <v>1</v>
      </c>
      <c r="J35" s="379"/>
      <c r="K35" s="320"/>
      <c r="L35" s="86">
        <f>16500+8500</f>
        <v>25000</v>
      </c>
      <c r="R35" s="88"/>
      <c r="S35" s="88"/>
      <c r="T35" s="88"/>
      <c r="U35" s="88"/>
    </row>
    <row r="36" spans="1:21" ht="16.5" customHeight="1" x14ac:dyDescent="0.25">
      <c r="A36" s="312" t="s">
        <v>121</v>
      </c>
      <c r="B36" s="313"/>
      <c r="C36" s="313"/>
      <c r="D36" s="313"/>
      <c r="E36" s="313"/>
      <c r="F36" s="313"/>
      <c r="G36" s="313"/>
      <c r="H36" s="314"/>
      <c r="I36" s="211"/>
      <c r="J36" s="379"/>
      <c r="K36" s="320"/>
      <c r="L36" s="58">
        <f>L35</f>
        <v>25000</v>
      </c>
      <c r="R36" s="88"/>
      <c r="S36" s="88"/>
      <c r="T36" s="88"/>
      <c r="U36" s="88"/>
    </row>
    <row r="37" spans="1:21" ht="16.5" customHeight="1" x14ac:dyDescent="0.35">
      <c r="A37" s="305" t="s">
        <v>369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R37" s="88"/>
      <c r="S37" s="88"/>
      <c r="T37" s="88"/>
      <c r="U37" s="88"/>
    </row>
    <row r="38" spans="1:21" ht="3.75" customHeight="1" x14ac:dyDescent="0.25">
      <c r="R38" s="88"/>
      <c r="S38" s="88"/>
      <c r="T38" s="88"/>
      <c r="U38" s="88"/>
    </row>
    <row r="39" spans="1:21" ht="16.5" customHeight="1" x14ac:dyDescent="0.35">
      <c r="A39" s="305" t="s">
        <v>251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R39" s="88"/>
      <c r="S39" s="88"/>
      <c r="T39" s="88"/>
      <c r="U39" s="88"/>
    </row>
    <row r="40" spans="1:21" ht="16.5" customHeight="1" x14ac:dyDescent="0.25">
      <c r="A40" s="235" t="s">
        <v>111</v>
      </c>
      <c r="B40" s="235" t="s">
        <v>363</v>
      </c>
      <c r="C40" s="283" t="s">
        <v>124</v>
      </c>
      <c r="D40" s="284"/>
      <c r="E40" s="284"/>
      <c r="F40" s="284"/>
      <c r="G40" s="284"/>
      <c r="H40" s="285"/>
      <c r="I40" s="229" t="s">
        <v>282</v>
      </c>
      <c r="J40" s="292"/>
      <c r="K40" s="293"/>
      <c r="L40" s="235" t="s">
        <v>283</v>
      </c>
      <c r="R40" s="88"/>
      <c r="S40" s="88"/>
      <c r="T40" s="88"/>
      <c r="U40" s="88"/>
    </row>
    <row r="41" spans="1:21" ht="16.5" customHeight="1" x14ac:dyDescent="0.25">
      <c r="A41" s="315"/>
      <c r="B41" s="302"/>
      <c r="C41" s="286"/>
      <c r="D41" s="287"/>
      <c r="E41" s="287"/>
      <c r="F41" s="287"/>
      <c r="G41" s="287"/>
      <c r="H41" s="288"/>
      <c r="I41" s="294"/>
      <c r="J41" s="295"/>
      <c r="K41" s="296"/>
      <c r="L41" s="302"/>
      <c r="R41" s="88"/>
      <c r="S41" s="88"/>
      <c r="T41" s="88"/>
      <c r="U41" s="88"/>
    </row>
    <row r="42" spans="1:21" ht="16.5" customHeight="1" x14ac:dyDescent="0.25">
      <c r="A42" s="315"/>
      <c r="B42" s="302"/>
      <c r="C42" s="286"/>
      <c r="D42" s="287"/>
      <c r="E42" s="287"/>
      <c r="F42" s="287"/>
      <c r="G42" s="287"/>
      <c r="H42" s="288"/>
      <c r="I42" s="294"/>
      <c r="J42" s="295"/>
      <c r="K42" s="296"/>
      <c r="L42" s="302"/>
      <c r="R42" s="88"/>
      <c r="S42" s="88"/>
      <c r="T42" s="88"/>
      <c r="U42" s="88"/>
    </row>
    <row r="43" spans="1:21" ht="16.5" customHeight="1" x14ac:dyDescent="0.25">
      <c r="A43" s="316"/>
      <c r="B43" s="303"/>
      <c r="C43" s="289"/>
      <c r="D43" s="290"/>
      <c r="E43" s="290"/>
      <c r="F43" s="290"/>
      <c r="G43" s="290"/>
      <c r="H43" s="291"/>
      <c r="I43" s="297"/>
      <c r="J43" s="298"/>
      <c r="K43" s="299"/>
      <c r="L43" s="303"/>
      <c r="R43" s="88"/>
      <c r="S43" s="88"/>
      <c r="T43" s="88"/>
      <c r="U43" s="88"/>
    </row>
    <row r="44" spans="1:21" ht="16.5" customHeight="1" x14ac:dyDescent="0.25">
      <c r="A44" s="18">
        <v>1</v>
      </c>
      <c r="B44" s="121"/>
      <c r="C44" s="278">
        <v>2</v>
      </c>
      <c r="D44" s="279"/>
      <c r="E44" s="279"/>
      <c r="F44" s="279"/>
      <c r="G44" s="279"/>
      <c r="H44" s="280"/>
      <c r="I44" s="211">
        <v>3</v>
      </c>
      <c r="J44" s="379"/>
      <c r="K44" s="320"/>
      <c r="L44" s="77">
        <v>4</v>
      </c>
      <c r="R44" s="88"/>
      <c r="S44" s="88"/>
      <c r="T44" s="88"/>
      <c r="U44" s="88"/>
    </row>
    <row r="45" spans="1:21" ht="16.5" customHeight="1" x14ac:dyDescent="0.25">
      <c r="A45" s="16"/>
      <c r="B45" s="105"/>
      <c r="C45" s="351" t="s">
        <v>219</v>
      </c>
      <c r="D45" s="352"/>
      <c r="E45" s="352"/>
      <c r="F45" s="352"/>
      <c r="G45" s="352"/>
      <c r="H45" s="353"/>
      <c r="I45" s="211"/>
      <c r="J45" s="379"/>
      <c r="K45" s="320"/>
      <c r="L45" s="77"/>
      <c r="R45" s="88"/>
      <c r="S45" s="88"/>
      <c r="T45" s="88"/>
      <c r="U45" s="88"/>
    </row>
    <row r="46" spans="1:21" ht="16.5" customHeight="1" x14ac:dyDescent="0.25">
      <c r="A46" s="16"/>
      <c r="B46" s="105"/>
      <c r="C46" s="351" t="s">
        <v>220</v>
      </c>
      <c r="D46" s="352"/>
      <c r="E46" s="352"/>
      <c r="F46" s="352"/>
      <c r="G46" s="352"/>
      <c r="H46" s="353"/>
      <c r="I46" s="211"/>
      <c r="J46" s="379"/>
      <c r="K46" s="320"/>
      <c r="L46" s="77"/>
      <c r="R46" s="88"/>
      <c r="S46" s="88"/>
      <c r="T46" s="88"/>
      <c r="U46" s="88"/>
    </row>
    <row r="47" spans="1:21" ht="16.5" customHeight="1" x14ac:dyDescent="0.25">
      <c r="A47" s="77" t="s">
        <v>87</v>
      </c>
      <c r="B47" s="123">
        <v>342</v>
      </c>
      <c r="C47" s="215" t="s">
        <v>252</v>
      </c>
      <c r="D47" s="273"/>
      <c r="E47" s="273"/>
      <c r="F47" s="273"/>
      <c r="G47" s="273"/>
      <c r="H47" s="274"/>
      <c r="I47" s="211">
        <v>7</v>
      </c>
      <c r="J47" s="379"/>
      <c r="K47" s="320"/>
      <c r="L47" s="57">
        <f>150000</f>
        <v>150000</v>
      </c>
      <c r="R47" s="88"/>
      <c r="S47" s="88"/>
      <c r="T47" s="88"/>
      <c r="U47" s="88"/>
    </row>
    <row r="48" spans="1:21" ht="16.5" customHeight="1" x14ac:dyDescent="0.25">
      <c r="A48" s="77"/>
      <c r="B48" s="123">
        <v>342</v>
      </c>
      <c r="C48" s="215" t="s">
        <v>361</v>
      </c>
      <c r="D48" s="273"/>
      <c r="E48" s="273"/>
      <c r="F48" s="273"/>
      <c r="G48" s="273"/>
      <c r="H48" s="274"/>
      <c r="I48" s="211"/>
      <c r="J48" s="379"/>
      <c r="K48" s="320"/>
      <c r="L48" s="57">
        <f>4233.21-655</f>
        <v>3578.21</v>
      </c>
      <c r="R48" s="91"/>
      <c r="S48" s="91"/>
      <c r="T48" s="91"/>
      <c r="U48" s="91"/>
    </row>
    <row r="49" spans="1:21" ht="16.5" customHeight="1" x14ac:dyDescent="0.25">
      <c r="A49" s="77">
        <v>2</v>
      </c>
      <c r="B49" s="140">
        <v>341</v>
      </c>
      <c r="C49" s="215" t="s">
        <v>379</v>
      </c>
      <c r="D49" s="273"/>
      <c r="E49" s="273"/>
      <c r="F49" s="273"/>
      <c r="G49" s="273"/>
      <c r="H49" s="274"/>
      <c r="I49" s="211">
        <v>1</v>
      </c>
      <c r="J49" s="379"/>
      <c r="K49" s="320"/>
      <c r="L49" s="57">
        <v>1590</v>
      </c>
      <c r="R49" s="139"/>
      <c r="S49" s="139"/>
      <c r="T49" s="139"/>
      <c r="U49" s="139"/>
    </row>
    <row r="50" spans="1:21" ht="16.5" customHeight="1" x14ac:dyDescent="0.25">
      <c r="A50" s="77">
        <v>3</v>
      </c>
      <c r="B50" s="123">
        <v>346</v>
      </c>
      <c r="C50" s="215" t="s">
        <v>318</v>
      </c>
      <c r="D50" s="273"/>
      <c r="E50" s="273"/>
      <c r="F50" s="273"/>
      <c r="G50" s="273"/>
      <c r="H50" s="274"/>
      <c r="I50" s="211">
        <v>3</v>
      </c>
      <c r="J50" s="379"/>
      <c r="K50" s="320"/>
      <c r="L50" s="57">
        <f>10000-1590</f>
        <v>8410</v>
      </c>
      <c r="R50" s="88"/>
      <c r="S50" s="88"/>
      <c r="T50" s="88"/>
      <c r="U50" s="88"/>
    </row>
    <row r="51" spans="1:21" ht="16.5" customHeight="1" x14ac:dyDescent="0.25">
      <c r="A51" s="312" t="s">
        <v>121</v>
      </c>
      <c r="B51" s="313"/>
      <c r="C51" s="313"/>
      <c r="D51" s="313"/>
      <c r="E51" s="313"/>
      <c r="F51" s="313"/>
      <c r="G51" s="313"/>
      <c r="H51" s="314"/>
      <c r="I51" s="211"/>
      <c r="J51" s="379"/>
      <c r="K51" s="320"/>
      <c r="L51" s="58">
        <f>L47+L50+4233.21-655+1590</f>
        <v>163578.21</v>
      </c>
      <c r="R51" s="88"/>
      <c r="S51" s="88"/>
      <c r="T51" s="88"/>
      <c r="U51" s="88"/>
    </row>
    <row r="52" spans="1:21" ht="14.2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R52" s="208"/>
      <c r="S52" s="208"/>
      <c r="T52" s="208"/>
      <c r="U52" s="208"/>
    </row>
    <row r="53" spans="1:21" x14ac:dyDescent="0.25">
      <c r="R53" s="208"/>
      <c r="S53" s="208"/>
      <c r="T53" s="208"/>
      <c r="U53" s="208"/>
    </row>
    <row r="54" spans="1:21" ht="0.75" customHeight="1" x14ac:dyDescent="0.25">
      <c r="R54" s="208"/>
      <c r="S54" s="208"/>
      <c r="T54" s="208"/>
      <c r="U54" s="208"/>
    </row>
    <row r="55" spans="1:21" hidden="1" x14ac:dyDescent="0.25">
      <c r="R55" s="208"/>
      <c r="S55" s="208"/>
      <c r="T55" s="208"/>
      <c r="U55" s="208"/>
    </row>
    <row r="56" spans="1:21" x14ac:dyDescent="0.25">
      <c r="R56" s="208"/>
      <c r="S56" s="208"/>
      <c r="T56" s="208"/>
      <c r="U56" s="208"/>
    </row>
    <row r="57" spans="1:21" ht="6" customHeight="1" x14ac:dyDescent="0.25">
      <c r="R57" s="208"/>
      <c r="S57" s="208"/>
      <c r="T57" s="208"/>
      <c r="U57" s="208"/>
    </row>
    <row r="58" spans="1:21" x14ac:dyDescent="0.25">
      <c r="R58" s="208"/>
      <c r="S58" s="208"/>
      <c r="T58" s="208"/>
      <c r="U58" s="208"/>
    </row>
    <row r="59" spans="1:21" x14ac:dyDescent="0.25">
      <c r="R59" s="208"/>
      <c r="S59" s="208"/>
      <c r="T59" s="208"/>
      <c r="U59" s="208"/>
    </row>
    <row r="60" spans="1:21" ht="10.5" customHeight="1" x14ac:dyDescent="0.25">
      <c r="R60" s="208"/>
      <c r="S60" s="208"/>
      <c r="T60" s="208"/>
      <c r="U60" s="208"/>
    </row>
    <row r="61" spans="1:21" ht="11.25" customHeight="1" x14ac:dyDescent="0.25">
      <c r="R61" s="208"/>
      <c r="S61" s="208"/>
      <c r="T61" s="208"/>
      <c r="U61" s="208"/>
    </row>
    <row r="62" spans="1:21" ht="6.75" customHeight="1" x14ac:dyDescent="0.25">
      <c r="R62" s="208"/>
      <c r="S62" s="208"/>
      <c r="T62" s="208"/>
      <c r="U62" s="208"/>
    </row>
    <row r="63" spans="1:21" ht="7.5" customHeight="1" x14ac:dyDescent="0.25">
      <c r="R63" s="208"/>
      <c r="S63" s="208"/>
      <c r="T63" s="208"/>
      <c r="U63" s="208"/>
    </row>
    <row r="64" spans="1:21" x14ac:dyDescent="0.25">
      <c r="R64" s="208"/>
      <c r="S64" s="208"/>
      <c r="T64" s="208"/>
      <c r="U64" s="208"/>
    </row>
    <row r="65" spans="18:21" x14ac:dyDescent="0.25">
      <c r="R65" s="208"/>
      <c r="S65" s="208"/>
      <c r="T65" s="208"/>
      <c r="U65" s="208"/>
    </row>
    <row r="66" spans="18:21" x14ac:dyDescent="0.25">
      <c r="R66" s="208"/>
      <c r="S66" s="208"/>
      <c r="T66" s="208"/>
      <c r="U66" s="208"/>
    </row>
    <row r="67" spans="18:21" x14ac:dyDescent="0.25">
      <c r="R67" s="208"/>
      <c r="S67" s="208"/>
      <c r="T67" s="208"/>
      <c r="U67" s="208"/>
    </row>
    <row r="68" spans="18:21" ht="14.25" customHeight="1" x14ac:dyDescent="0.25">
      <c r="R68" s="208"/>
      <c r="S68" s="208"/>
      <c r="T68" s="208"/>
      <c r="U68" s="208"/>
    </row>
    <row r="69" spans="18:21" ht="21.75" customHeight="1" x14ac:dyDescent="0.25">
      <c r="R69" s="208"/>
      <c r="S69" s="208"/>
      <c r="T69" s="208"/>
      <c r="U69" s="208"/>
    </row>
    <row r="70" spans="18:21" hidden="1" x14ac:dyDescent="0.25">
      <c r="R70" s="208"/>
      <c r="S70" s="208"/>
      <c r="T70" s="208"/>
      <c r="U70" s="208"/>
    </row>
    <row r="71" spans="18:21" x14ac:dyDescent="0.25">
      <c r="R71" s="208"/>
      <c r="S71" s="208"/>
      <c r="T71" s="208"/>
      <c r="U71" s="208"/>
    </row>
    <row r="72" spans="18:21" ht="10.5" customHeight="1" x14ac:dyDescent="0.25">
      <c r="R72" s="208"/>
      <c r="S72" s="208"/>
      <c r="T72" s="208"/>
      <c r="U72" s="208"/>
    </row>
    <row r="73" spans="18:21" ht="10.5" customHeight="1" x14ac:dyDescent="0.25">
      <c r="R73" s="208"/>
      <c r="S73" s="208"/>
      <c r="T73" s="208"/>
      <c r="U73" s="208"/>
    </row>
    <row r="74" spans="18:21" ht="9.75" customHeight="1" x14ac:dyDescent="0.25">
      <c r="R74" s="208"/>
      <c r="S74" s="208"/>
      <c r="T74" s="208"/>
      <c r="U74" s="208"/>
    </row>
    <row r="75" spans="18:21" ht="6" customHeight="1" x14ac:dyDescent="0.25">
      <c r="R75" s="208"/>
      <c r="S75" s="208"/>
      <c r="T75" s="208"/>
      <c r="U75" s="208"/>
    </row>
    <row r="76" spans="18:21" ht="6.75" customHeight="1" x14ac:dyDescent="0.25">
      <c r="R76" s="208"/>
      <c r="S76" s="208"/>
      <c r="T76" s="208"/>
      <c r="U76" s="208"/>
    </row>
    <row r="77" spans="18:21" ht="9.75" customHeight="1" x14ac:dyDescent="0.25">
      <c r="R77" s="208"/>
      <c r="S77" s="208"/>
      <c r="T77" s="208"/>
      <c r="U77" s="208"/>
    </row>
    <row r="78" spans="18:21" x14ac:dyDescent="0.25">
      <c r="R78" s="208"/>
      <c r="S78" s="208"/>
      <c r="T78" s="208"/>
      <c r="U78" s="208"/>
    </row>
    <row r="79" spans="18:21" x14ac:dyDescent="0.25">
      <c r="R79" s="208"/>
      <c r="S79" s="208"/>
      <c r="T79" s="208"/>
      <c r="U79" s="208"/>
    </row>
    <row r="80" spans="18:21" ht="13.5" customHeight="1" x14ac:dyDescent="0.25">
      <c r="R80" s="208"/>
      <c r="S80" s="208"/>
      <c r="T80" s="208"/>
      <c r="U80" s="208"/>
    </row>
    <row r="81" spans="18:21" ht="13.5" customHeight="1" x14ac:dyDescent="0.25">
      <c r="R81" s="84"/>
      <c r="S81" s="84"/>
      <c r="T81" s="84"/>
      <c r="U81" s="84"/>
    </row>
    <row r="82" spans="18:21" ht="21.75" customHeight="1" x14ac:dyDescent="0.25">
      <c r="R82" s="208"/>
      <c r="S82" s="208"/>
      <c r="T82" s="208"/>
      <c r="U82" s="208"/>
    </row>
    <row r="83" spans="18:21" x14ac:dyDescent="0.25">
      <c r="R83" s="208"/>
      <c r="S83" s="208"/>
      <c r="T83" s="208"/>
      <c r="U83" s="208"/>
    </row>
    <row r="84" spans="18:21" x14ac:dyDescent="0.25">
      <c r="R84" s="208"/>
      <c r="S84" s="208"/>
      <c r="T84" s="208"/>
      <c r="U84" s="208"/>
    </row>
    <row r="85" spans="18:21" x14ac:dyDescent="0.25">
      <c r="R85" s="208"/>
      <c r="S85" s="208"/>
      <c r="T85" s="208"/>
      <c r="U85" s="208"/>
    </row>
    <row r="86" spans="18:21" x14ac:dyDescent="0.25">
      <c r="R86" s="208"/>
      <c r="S86" s="208"/>
      <c r="T86" s="208"/>
      <c r="U86" s="208"/>
    </row>
    <row r="87" spans="18:21" x14ac:dyDescent="0.25">
      <c r="R87" s="208"/>
      <c r="S87" s="208"/>
      <c r="T87" s="208"/>
      <c r="U87" s="208"/>
    </row>
    <row r="88" spans="18:21" x14ac:dyDescent="0.25">
      <c r="R88" s="208"/>
      <c r="S88" s="208"/>
      <c r="T88" s="208"/>
      <c r="U88" s="208"/>
    </row>
    <row r="89" spans="18:21" x14ac:dyDescent="0.25">
      <c r="R89" s="208"/>
      <c r="S89" s="208"/>
      <c r="T89" s="208"/>
      <c r="U89" s="208"/>
    </row>
    <row r="90" spans="18:21" x14ac:dyDescent="0.25">
      <c r="R90" s="208"/>
      <c r="S90" s="208"/>
      <c r="T90" s="208"/>
      <c r="U90" s="208"/>
    </row>
    <row r="91" spans="18:21" x14ac:dyDescent="0.25">
      <c r="R91" s="208"/>
      <c r="S91" s="208"/>
      <c r="T91" s="208"/>
      <c r="U91" s="208"/>
    </row>
    <row r="92" spans="18:21" x14ac:dyDescent="0.25">
      <c r="R92" s="208"/>
      <c r="S92" s="208"/>
      <c r="T92" s="208"/>
      <c r="U92" s="208"/>
    </row>
    <row r="93" spans="18:21" x14ac:dyDescent="0.25">
      <c r="R93" s="208"/>
      <c r="S93" s="208"/>
      <c r="T93" s="208"/>
      <c r="U93" s="208"/>
    </row>
    <row r="94" spans="18:21" x14ac:dyDescent="0.25">
      <c r="R94" s="208"/>
      <c r="S94" s="208"/>
      <c r="T94" s="208"/>
      <c r="U94" s="208"/>
    </row>
    <row r="95" spans="18:21" x14ac:dyDescent="0.25">
      <c r="R95" s="208"/>
      <c r="S95" s="208"/>
      <c r="T95" s="208"/>
      <c r="U95" s="208"/>
    </row>
    <row r="96" spans="18:21" x14ac:dyDescent="0.25">
      <c r="R96" s="208"/>
      <c r="S96" s="208"/>
      <c r="T96" s="208"/>
      <c r="U96" s="208"/>
    </row>
    <row r="97" spans="18:21" x14ac:dyDescent="0.25">
      <c r="R97" s="208"/>
      <c r="S97" s="208"/>
      <c r="T97" s="208"/>
      <c r="U97" s="208"/>
    </row>
    <row r="98" spans="18:21" x14ac:dyDescent="0.25">
      <c r="R98" s="208"/>
      <c r="S98" s="208"/>
      <c r="T98" s="208"/>
      <c r="U98" s="208"/>
    </row>
    <row r="99" spans="18:21" x14ac:dyDescent="0.25">
      <c r="R99" s="208"/>
      <c r="S99" s="208"/>
      <c r="T99" s="208"/>
      <c r="U99" s="208"/>
    </row>
    <row r="100" spans="18:21" x14ac:dyDescent="0.25">
      <c r="R100" s="208"/>
      <c r="S100" s="208"/>
      <c r="T100" s="208"/>
      <c r="U100" s="208"/>
    </row>
    <row r="101" spans="18:21" x14ac:dyDescent="0.25">
      <c r="R101" s="208"/>
      <c r="S101" s="208"/>
      <c r="T101" s="208"/>
      <c r="U101" s="208"/>
    </row>
    <row r="102" spans="18:21" x14ac:dyDescent="0.25">
      <c r="R102" s="208"/>
      <c r="S102" s="208"/>
      <c r="T102" s="208"/>
      <c r="U102" s="208"/>
    </row>
    <row r="103" spans="18:21" x14ac:dyDescent="0.25">
      <c r="R103" s="208"/>
      <c r="S103" s="208"/>
      <c r="T103" s="208"/>
      <c r="U103" s="208"/>
    </row>
    <row r="104" spans="18:21" x14ac:dyDescent="0.25">
      <c r="R104" s="208"/>
      <c r="S104" s="208"/>
      <c r="T104" s="208"/>
      <c r="U104" s="208"/>
    </row>
    <row r="105" spans="18:21" x14ac:dyDescent="0.25">
      <c r="R105" s="208"/>
      <c r="S105" s="208"/>
      <c r="T105" s="208"/>
      <c r="U105" s="208"/>
    </row>
    <row r="106" spans="18:21" x14ac:dyDescent="0.25">
      <c r="R106" s="208"/>
      <c r="S106" s="208"/>
      <c r="T106" s="208"/>
      <c r="U106" s="208"/>
    </row>
    <row r="107" spans="18:21" x14ac:dyDescent="0.25">
      <c r="R107" s="208"/>
      <c r="S107" s="208"/>
      <c r="T107" s="208"/>
      <c r="U107" s="208"/>
    </row>
    <row r="108" spans="18:21" x14ac:dyDescent="0.25">
      <c r="R108" s="208"/>
      <c r="S108" s="208"/>
      <c r="T108" s="208"/>
      <c r="U108" s="208"/>
    </row>
    <row r="109" spans="18:21" x14ac:dyDescent="0.25">
      <c r="R109" s="208"/>
      <c r="S109" s="208"/>
      <c r="T109" s="208"/>
      <c r="U109" s="208"/>
    </row>
    <row r="110" spans="18:21" x14ac:dyDescent="0.25">
      <c r="R110" s="208"/>
      <c r="S110" s="208"/>
      <c r="T110" s="208"/>
      <c r="U110" s="208"/>
    </row>
    <row r="111" spans="18:21" x14ac:dyDescent="0.25">
      <c r="R111" s="208"/>
      <c r="S111" s="208"/>
      <c r="T111" s="208"/>
      <c r="U111" s="208"/>
    </row>
    <row r="112" spans="18:21" x14ac:dyDescent="0.25">
      <c r="R112" s="208"/>
      <c r="S112" s="208"/>
      <c r="T112" s="208"/>
      <c r="U112" s="208"/>
    </row>
    <row r="113" spans="18:21" x14ac:dyDescent="0.25">
      <c r="R113" s="208"/>
      <c r="S113" s="208"/>
      <c r="T113" s="208"/>
      <c r="U113" s="208"/>
    </row>
    <row r="114" spans="18:21" x14ac:dyDescent="0.25">
      <c r="R114" s="208"/>
      <c r="S114" s="208"/>
      <c r="T114" s="208"/>
      <c r="U114" s="208"/>
    </row>
    <row r="115" spans="18:21" x14ac:dyDescent="0.25">
      <c r="R115" s="208"/>
      <c r="S115" s="208"/>
      <c r="T115" s="208"/>
      <c r="U115" s="208"/>
    </row>
    <row r="116" spans="18:21" x14ac:dyDescent="0.25">
      <c r="R116" s="208"/>
      <c r="S116" s="208"/>
      <c r="T116" s="208"/>
      <c r="U116" s="208"/>
    </row>
    <row r="117" spans="18:21" x14ac:dyDescent="0.25">
      <c r="R117" s="208"/>
      <c r="S117" s="208"/>
      <c r="T117" s="208"/>
      <c r="U117" s="208"/>
    </row>
    <row r="118" spans="18:21" x14ac:dyDescent="0.25">
      <c r="R118" s="208"/>
      <c r="S118" s="208"/>
      <c r="T118" s="208"/>
      <c r="U118" s="208"/>
    </row>
    <row r="119" spans="18:21" x14ac:dyDescent="0.25">
      <c r="R119" s="208"/>
      <c r="S119" s="208"/>
      <c r="T119" s="208"/>
      <c r="U119" s="208"/>
    </row>
    <row r="120" spans="18:21" x14ac:dyDescent="0.25">
      <c r="R120" s="208"/>
      <c r="S120" s="208"/>
      <c r="T120" s="208"/>
      <c r="U120" s="208"/>
    </row>
    <row r="121" spans="18:21" x14ac:dyDescent="0.25">
      <c r="R121" s="208"/>
      <c r="S121" s="208"/>
      <c r="T121" s="208"/>
      <c r="U121" s="208"/>
    </row>
    <row r="122" spans="18:21" x14ac:dyDescent="0.25">
      <c r="R122" s="208"/>
      <c r="S122" s="208"/>
      <c r="T122" s="208"/>
      <c r="U122" s="208"/>
    </row>
    <row r="123" spans="18:21" x14ac:dyDescent="0.25">
      <c r="R123" s="208"/>
      <c r="S123" s="208"/>
      <c r="T123" s="208"/>
      <c r="U123" s="208"/>
    </row>
    <row r="124" spans="18:21" x14ac:dyDescent="0.25">
      <c r="R124" s="208"/>
      <c r="S124" s="208"/>
      <c r="T124" s="208"/>
      <c r="U124" s="208"/>
    </row>
    <row r="125" spans="18:21" x14ac:dyDescent="0.25">
      <c r="R125" s="208"/>
      <c r="S125" s="208"/>
      <c r="T125" s="208"/>
      <c r="U125" s="208"/>
    </row>
    <row r="126" spans="18:21" x14ac:dyDescent="0.25">
      <c r="R126" s="208"/>
      <c r="S126" s="208"/>
      <c r="T126" s="208"/>
      <c r="U126" s="208"/>
    </row>
    <row r="127" spans="18:21" x14ac:dyDescent="0.25">
      <c r="R127" s="208"/>
      <c r="S127" s="208"/>
      <c r="T127" s="208"/>
      <c r="U127" s="208"/>
    </row>
    <row r="128" spans="18:21" x14ac:dyDescent="0.25">
      <c r="R128" s="208"/>
      <c r="S128" s="208"/>
      <c r="T128" s="208"/>
      <c r="U128" s="208"/>
    </row>
    <row r="129" spans="18:21" x14ac:dyDescent="0.25">
      <c r="R129" s="208"/>
      <c r="S129" s="208"/>
      <c r="T129" s="208"/>
      <c r="U129" s="208"/>
    </row>
    <row r="130" spans="18:21" x14ac:dyDescent="0.25">
      <c r="R130" s="208"/>
      <c r="S130" s="208"/>
      <c r="T130" s="208"/>
      <c r="U130" s="208"/>
    </row>
    <row r="131" spans="18:21" x14ac:dyDescent="0.25">
      <c r="R131" s="208"/>
      <c r="S131" s="208"/>
      <c r="T131" s="208"/>
      <c r="U131" s="208"/>
    </row>
    <row r="132" spans="18:21" x14ac:dyDescent="0.25">
      <c r="R132" s="208"/>
      <c r="S132" s="208"/>
      <c r="T132" s="208"/>
      <c r="U132" s="208"/>
    </row>
    <row r="133" spans="18:21" x14ac:dyDescent="0.25">
      <c r="R133" s="208"/>
      <c r="S133" s="208"/>
      <c r="T133" s="208"/>
      <c r="U133" s="208"/>
    </row>
    <row r="134" spans="18:21" x14ac:dyDescent="0.25">
      <c r="R134" s="208"/>
      <c r="S134" s="208"/>
      <c r="T134" s="208"/>
      <c r="U134" s="208"/>
    </row>
    <row r="135" spans="18:21" x14ac:dyDescent="0.25">
      <c r="R135" s="208"/>
      <c r="S135" s="208"/>
      <c r="T135" s="208"/>
      <c r="U135" s="208"/>
    </row>
    <row r="136" spans="18:21" x14ac:dyDescent="0.25">
      <c r="R136" s="208"/>
      <c r="S136" s="208"/>
      <c r="T136" s="208"/>
      <c r="U136" s="208"/>
    </row>
    <row r="137" spans="18:21" x14ac:dyDescent="0.25">
      <c r="R137" s="208"/>
      <c r="S137" s="208"/>
      <c r="T137" s="208"/>
      <c r="U137" s="208"/>
    </row>
    <row r="138" spans="18:21" x14ac:dyDescent="0.25">
      <c r="R138" s="208"/>
      <c r="S138" s="208"/>
      <c r="T138" s="208"/>
      <c r="U138" s="208"/>
    </row>
    <row r="139" spans="18:21" x14ac:dyDescent="0.25">
      <c r="R139" s="208"/>
      <c r="S139" s="208"/>
      <c r="T139" s="208"/>
      <c r="U139" s="208"/>
    </row>
    <row r="140" spans="18:21" x14ac:dyDescent="0.25">
      <c r="R140" s="208"/>
      <c r="S140" s="208"/>
      <c r="T140" s="208"/>
      <c r="U140" s="208"/>
    </row>
    <row r="141" spans="18:21" x14ac:dyDescent="0.25">
      <c r="R141" s="208"/>
      <c r="S141" s="208"/>
      <c r="T141" s="208"/>
      <c r="U141" s="208"/>
    </row>
    <row r="142" spans="18:21" x14ac:dyDescent="0.25">
      <c r="R142" s="208"/>
      <c r="S142" s="208"/>
      <c r="T142" s="208"/>
      <c r="U142" s="208"/>
    </row>
    <row r="143" spans="18:21" x14ac:dyDescent="0.25">
      <c r="R143" s="208"/>
      <c r="S143" s="208"/>
      <c r="T143" s="208"/>
      <c r="U143" s="208"/>
    </row>
    <row r="144" spans="18:21" x14ac:dyDescent="0.25">
      <c r="R144" s="208"/>
      <c r="S144" s="208"/>
      <c r="T144" s="208"/>
      <c r="U144" s="208"/>
    </row>
    <row r="145" spans="18:21" x14ac:dyDescent="0.25">
      <c r="R145" s="208"/>
      <c r="S145" s="208"/>
      <c r="T145" s="208"/>
      <c r="U145" s="208"/>
    </row>
    <row r="146" spans="18:21" x14ac:dyDescent="0.25">
      <c r="R146" s="208"/>
      <c r="S146" s="208"/>
      <c r="T146" s="208"/>
      <c r="U146" s="208"/>
    </row>
    <row r="147" spans="18:21" x14ac:dyDescent="0.25">
      <c r="R147" s="208"/>
      <c r="S147" s="208"/>
      <c r="T147" s="208"/>
      <c r="U147" s="208"/>
    </row>
    <row r="148" spans="18:21" x14ac:dyDescent="0.25">
      <c r="R148" s="208"/>
      <c r="S148" s="208"/>
      <c r="T148" s="208"/>
      <c r="U148" s="208"/>
    </row>
    <row r="149" spans="18:21" x14ac:dyDescent="0.25">
      <c r="R149" s="208"/>
      <c r="S149" s="208"/>
      <c r="T149" s="208"/>
      <c r="U149" s="208"/>
    </row>
    <row r="150" spans="18:21" x14ac:dyDescent="0.25">
      <c r="R150" s="208"/>
      <c r="S150" s="208"/>
      <c r="T150" s="208"/>
      <c r="U150" s="208"/>
    </row>
    <row r="151" spans="18:21" x14ac:dyDescent="0.25">
      <c r="R151" s="208"/>
      <c r="S151" s="208"/>
      <c r="T151" s="208"/>
      <c r="U151" s="208"/>
    </row>
    <row r="152" spans="18:21" x14ac:dyDescent="0.25">
      <c r="R152" s="208"/>
      <c r="S152" s="208"/>
      <c r="T152" s="208"/>
      <c r="U152" s="208"/>
    </row>
    <row r="153" spans="18:21" x14ac:dyDescent="0.25">
      <c r="R153" s="208"/>
      <c r="S153" s="208"/>
      <c r="T153" s="208"/>
      <c r="U153" s="208"/>
    </row>
    <row r="154" spans="18:21" x14ac:dyDescent="0.25">
      <c r="R154" s="208"/>
      <c r="S154" s="208"/>
      <c r="T154" s="208"/>
      <c r="U154" s="208"/>
    </row>
    <row r="155" spans="18:21" x14ac:dyDescent="0.25">
      <c r="R155" s="208"/>
      <c r="S155" s="208"/>
      <c r="T155" s="208"/>
      <c r="U155" s="208"/>
    </row>
    <row r="156" spans="18:21" x14ac:dyDescent="0.25">
      <c r="R156" s="208"/>
      <c r="S156" s="208"/>
      <c r="T156" s="208"/>
      <c r="U156" s="208"/>
    </row>
    <row r="157" spans="18:21" x14ac:dyDescent="0.25">
      <c r="R157" s="208"/>
      <c r="S157" s="208"/>
      <c r="T157" s="208"/>
      <c r="U157" s="208"/>
    </row>
    <row r="158" spans="18:21" x14ac:dyDescent="0.25">
      <c r="R158" s="208"/>
      <c r="S158" s="208"/>
      <c r="T158" s="208"/>
      <c r="U158" s="208"/>
    </row>
    <row r="159" spans="18:21" x14ac:dyDescent="0.25">
      <c r="R159" s="208"/>
      <c r="S159" s="208"/>
      <c r="T159" s="208"/>
      <c r="U159" s="208"/>
    </row>
    <row r="160" spans="18:21" x14ac:dyDescent="0.25">
      <c r="R160" s="208"/>
      <c r="S160" s="208"/>
      <c r="T160" s="208"/>
      <c r="U160" s="208"/>
    </row>
    <row r="161" spans="18:21" x14ac:dyDescent="0.25">
      <c r="R161" s="208"/>
      <c r="S161" s="208"/>
      <c r="T161" s="208"/>
      <c r="U161" s="208"/>
    </row>
    <row r="162" spans="18:21" x14ac:dyDescent="0.25">
      <c r="R162" s="208"/>
      <c r="S162" s="208"/>
      <c r="T162" s="208"/>
      <c r="U162" s="208"/>
    </row>
    <row r="163" spans="18:21" x14ac:dyDescent="0.25">
      <c r="R163" s="208"/>
      <c r="S163" s="208"/>
      <c r="T163" s="208"/>
      <c r="U163" s="208"/>
    </row>
    <row r="164" spans="18:21" x14ac:dyDescent="0.25">
      <c r="R164" s="208"/>
      <c r="S164" s="208"/>
      <c r="T164" s="208"/>
      <c r="U164" s="208"/>
    </row>
    <row r="165" spans="18:21" x14ac:dyDescent="0.25">
      <c r="R165" s="208"/>
      <c r="S165" s="208"/>
      <c r="T165" s="208"/>
      <c r="U165" s="208"/>
    </row>
    <row r="166" spans="18:21" x14ac:dyDescent="0.25">
      <c r="R166" s="208"/>
      <c r="S166" s="208"/>
      <c r="T166" s="208"/>
      <c r="U166" s="208"/>
    </row>
    <row r="167" spans="18:21" x14ac:dyDescent="0.25">
      <c r="R167" s="208"/>
      <c r="S167" s="208"/>
    </row>
    <row r="168" spans="18:21" x14ac:dyDescent="0.25">
      <c r="R168" s="208"/>
      <c r="S168" s="208"/>
    </row>
    <row r="169" spans="18:21" x14ac:dyDescent="0.25">
      <c r="R169" s="208"/>
      <c r="S169" s="208"/>
    </row>
    <row r="170" spans="18:21" x14ac:dyDescent="0.25">
      <c r="R170" s="208"/>
      <c r="S170" s="208"/>
    </row>
    <row r="171" spans="18:21" x14ac:dyDescent="0.25">
      <c r="R171" s="208"/>
      <c r="S171" s="208"/>
    </row>
    <row r="172" spans="18:21" x14ac:dyDescent="0.25">
      <c r="R172" s="208"/>
      <c r="S172" s="208"/>
    </row>
    <row r="173" spans="18:21" x14ac:dyDescent="0.25">
      <c r="R173" s="208"/>
      <c r="S173" s="208"/>
    </row>
    <row r="174" spans="18:21" x14ac:dyDescent="0.25">
      <c r="R174" s="208"/>
      <c r="S174" s="208"/>
    </row>
    <row r="175" spans="18:21" x14ac:dyDescent="0.25">
      <c r="R175" s="208"/>
      <c r="S175" s="208"/>
    </row>
    <row r="176" spans="18:21" x14ac:dyDescent="0.25">
      <c r="R176" s="208"/>
      <c r="S176" s="208"/>
    </row>
    <row r="177" spans="18:19" x14ac:dyDescent="0.25">
      <c r="R177" s="208"/>
      <c r="S177" s="208"/>
    </row>
    <row r="178" spans="18:19" x14ac:dyDescent="0.25">
      <c r="R178" s="208"/>
      <c r="S178" s="208"/>
    </row>
    <row r="179" spans="18:19" x14ac:dyDescent="0.25">
      <c r="R179" s="208"/>
      <c r="S179" s="208"/>
    </row>
    <row r="180" spans="18:19" x14ac:dyDescent="0.25">
      <c r="R180" s="208"/>
      <c r="S180" s="208"/>
    </row>
    <row r="181" spans="18:19" x14ac:dyDescent="0.25">
      <c r="R181" s="208"/>
      <c r="S181" s="208"/>
    </row>
    <row r="182" spans="18:19" x14ac:dyDescent="0.25">
      <c r="R182" s="208"/>
      <c r="S182" s="208"/>
    </row>
    <row r="183" spans="18:19" x14ac:dyDescent="0.25">
      <c r="R183" s="208"/>
      <c r="S183" s="208"/>
    </row>
  </sheetData>
  <mergeCells count="360">
    <mergeCell ref="T4:U4"/>
    <mergeCell ref="R5:S5"/>
    <mergeCell ref="T5:U5"/>
    <mergeCell ref="C7:H7"/>
    <mergeCell ref="I7:K7"/>
    <mergeCell ref="C15:H15"/>
    <mergeCell ref="I15:K15"/>
    <mergeCell ref="R15:S15"/>
    <mergeCell ref="T15:U15"/>
    <mergeCell ref="C12:H12"/>
    <mergeCell ref="I12:K12"/>
    <mergeCell ref="R11:S11"/>
    <mergeCell ref="T11:U11"/>
    <mergeCell ref="C6:H6"/>
    <mergeCell ref="I6:K6"/>
    <mergeCell ref="R6:S6"/>
    <mergeCell ref="T6:U6"/>
    <mergeCell ref="T7:U7"/>
    <mergeCell ref="T8:U8"/>
    <mergeCell ref="T14:U14"/>
    <mergeCell ref="A1:L1"/>
    <mergeCell ref="R1:S1"/>
    <mergeCell ref="T1:U1"/>
    <mergeCell ref="A2:L2"/>
    <mergeCell ref="R2:S2"/>
    <mergeCell ref="T2:U2"/>
    <mergeCell ref="A3:L3"/>
    <mergeCell ref="R3:S3"/>
    <mergeCell ref="T3:U3"/>
    <mergeCell ref="A4:A5"/>
    <mergeCell ref="B4:B5"/>
    <mergeCell ref="C4:H5"/>
    <mergeCell ref="C9:H9"/>
    <mergeCell ref="I9:K9"/>
    <mergeCell ref="C14:H14"/>
    <mergeCell ref="I14:K14"/>
    <mergeCell ref="R14:S14"/>
    <mergeCell ref="R7:S7"/>
    <mergeCell ref="C8:H8"/>
    <mergeCell ref="I8:K8"/>
    <mergeCell ref="R8:S8"/>
    <mergeCell ref="C11:H11"/>
    <mergeCell ref="I11:K11"/>
    <mergeCell ref="C13:H13"/>
    <mergeCell ref="I13:K13"/>
    <mergeCell ref="I4:K5"/>
    <mergeCell ref="L4:L5"/>
    <mergeCell ref="R4:S4"/>
    <mergeCell ref="C10:H10"/>
    <mergeCell ref="I10:K10"/>
    <mergeCell ref="T24:U24"/>
    <mergeCell ref="R52:S52"/>
    <mergeCell ref="T52:U52"/>
    <mergeCell ref="C16:H16"/>
    <mergeCell ref="I16:K16"/>
    <mergeCell ref="R16:S16"/>
    <mergeCell ref="T16:U16"/>
    <mergeCell ref="C19:H19"/>
    <mergeCell ref="I19:K19"/>
    <mergeCell ref="R19:S19"/>
    <mergeCell ref="T19:U19"/>
    <mergeCell ref="A27:L27"/>
    <mergeCell ref="A29:L29"/>
    <mergeCell ref="A26:L26"/>
    <mergeCell ref="A30:A31"/>
    <mergeCell ref="C30:H31"/>
    <mergeCell ref="I30:K31"/>
    <mergeCell ref="L30:L31"/>
    <mergeCell ref="A39:L39"/>
    <mergeCell ref="I44:K44"/>
    <mergeCell ref="C20:H20"/>
    <mergeCell ref="I20:K20"/>
    <mergeCell ref="C21:H21"/>
    <mergeCell ref="I21:K21"/>
    <mergeCell ref="T53:U53"/>
    <mergeCell ref="R54:S54"/>
    <mergeCell ref="T54:U54"/>
    <mergeCell ref="R55:S55"/>
    <mergeCell ref="T55:U55"/>
    <mergeCell ref="C32:H32"/>
    <mergeCell ref="I32:K32"/>
    <mergeCell ref="R61:S61"/>
    <mergeCell ref="T61:U61"/>
    <mergeCell ref="R56:S56"/>
    <mergeCell ref="T56:U56"/>
    <mergeCell ref="R57:S57"/>
    <mergeCell ref="T57:U57"/>
    <mergeCell ref="C34:H34"/>
    <mergeCell ref="I34:K34"/>
    <mergeCell ref="R58:S58"/>
    <mergeCell ref="T58:U58"/>
    <mergeCell ref="C33:H33"/>
    <mergeCell ref="I33:K33"/>
    <mergeCell ref="R59:S59"/>
    <mergeCell ref="T59:U59"/>
    <mergeCell ref="R60:S60"/>
    <mergeCell ref="T60:U60"/>
    <mergeCell ref="C49:H49"/>
    <mergeCell ref="T71:U71"/>
    <mergeCell ref="C35:H35"/>
    <mergeCell ref="I35:K35"/>
    <mergeCell ref="R67:S67"/>
    <mergeCell ref="T67:U67"/>
    <mergeCell ref="A36:H36"/>
    <mergeCell ref="I36:K36"/>
    <mergeCell ref="R68:S68"/>
    <mergeCell ref="T68:U68"/>
    <mergeCell ref="R65:S65"/>
    <mergeCell ref="T65:U65"/>
    <mergeCell ref="I51:K51"/>
    <mergeCell ref="A40:A43"/>
    <mergeCell ref="C40:H43"/>
    <mergeCell ref="I40:K43"/>
    <mergeCell ref="L40:L43"/>
    <mergeCell ref="R66:S66"/>
    <mergeCell ref="T66:U66"/>
    <mergeCell ref="A37:L37"/>
    <mergeCell ref="R69:S69"/>
    <mergeCell ref="T69:U69"/>
    <mergeCell ref="R62:S62"/>
    <mergeCell ref="C44:H44"/>
    <mergeCell ref="R53:S53"/>
    <mergeCell ref="T77:U77"/>
    <mergeCell ref="C45:H45"/>
    <mergeCell ref="I45:K45"/>
    <mergeCell ref="R78:S78"/>
    <mergeCell ref="T78:U78"/>
    <mergeCell ref="C46:H46"/>
    <mergeCell ref="I46:K46"/>
    <mergeCell ref="C50:H50"/>
    <mergeCell ref="I50:K50"/>
    <mergeCell ref="R75:S75"/>
    <mergeCell ref="T75:U75"/>
    <mergeCell ref="R76:S76"/>
    <mergeCell ref="T76:U76"/>
    <mergeCell ref="I47:K47"/>
    <mergeCell ref="R74:S74"/>
    <mergeCell ref="T74:U74"/>
    <mergeCell ref="R70:S70"/>
    <mergeCell ref="T70:U70"/>
    <mergeCell ref="R72:S72"/>
    <mergeCell ref="T72:U72"/>
    <mergeCell ref="T62:U62"/>
    <mergeCell ref="C48:H48"/>
    <mergeCell ref="I48:K48"/>
    <mergeCell ref="R71:S71"/>
    <mergeCell ref="T80:U80"/>
    <mergeCell ref="A51:H51"/>
    <mergeCell ref="T86:U86"/>
    <mergeCell ref="R87:S87"/>
    <mergeCell ref="T87:U87"/>
    <mergeCell ref="R88:S88"/>
    <mergeCell ref="T88:U88"/>
    <mergeCell ref="R83:S83"/>
    <mergeCell ref="T83:U83"/>
    <mergeCell ref="R84:S84"/>
    <mergeCell ref="T84:U84"/>
    <mergeCell ref="R85:S85"/>
    <mergeCell ref="T85:U85"/>
    <mergeCell ref="R73:S73"/>
    <mergeCell ref="T73:U73"/>
    <mergeCell ref="R82:S82"/>
    <mergeCell ref="T82:U82"/>
    <mergeCell ref="R79:S79"/>
    <mergeCell ref="T79:U79"/>
    <mergeCell ref="R80:S80"/>
    <mergeCell ref="R63:S63"/>
    <mergeCell ref="T63:U63"/>
    <mergeCell ref="R64:S64"/>
    <mergeCell ref="T64:U64"/>
    <mergeCell ref="T92:U92"/>
    <mergeCell ref="R93:S93"/>
    <mergeCell ref="T93:U93"/>
    <mergeCell ref="R94:S94"/>
    <mergeCell ref="T94:U94"/>
    <mergeCell ref="R89:S89"/>
    <mergeCell ref="T89:U89"/>
    <mergeCell ref="R90:S90"/>
    <mergeCell ref="T90:U90"/>
    <mergeCell ref="R91:S91"/>
    <mergeCell ref="T91:U91"/>
    <mergeCell ref="T98:U98"/>
    <mergeCell ref="R99:S99"/>
    <mergeCell ref="T99:U99"/>
    <mergeCell ref="R100:S100"/>
    <mergeCell ref="T100:U100"/>
    <mergeCell ref="R95:S95"/>
    <mergeCell ref="T95:U95"/>
    <mergeCell ref="R96:S96"/>
    <mergeCell ref="T96:U96"/>
    <mergeCell ref="R97:S97"/>
    <mergeCell ref="T97:U97"/>
    <mergeCell ref="T104:U104"/>
    <mergeCell ref="R105:S105"/>
    <mergeCell ref="T105:U105"/>
    <mergeCell ref="R106:S106"/>
    <mergeCell ref="T106:U106"/>
    <mergeCell ref="R101:S101"/>
    <mergeCell ref="T101:U101"/>
    <mergeCell ref="R102:S102"/>
    <mergeCell ref="T102:U102"/>
    <mergeCell ref="R103:S103"/>
    <mergeCell ref="T103:U103"/>
    <mergeCell ref="T110:U110"/>
    <mergeCell ref="R111:S111"/>
    <mergeCell ref="T111:U111"/>
    <mergeCell ref="R112:S112"/>
    <mergeCell ref="T112:U112"/>
    <mergeCell ref="R107:S107"/>
    <mergeCell ref="T107:U107"/>
    <mergeCell ref="R108:S108"/>
    <mergeCell ref="T108:U108"/>
    <mergeCell ref="R109:S109"/>
    <mergeCell ref="T109:U109"/>
    <mergeCell ref="T116:U116"/>
    <mergeCell ref="R117:S117"/>
    <mergeCell ref="T117:U117"/>
    <mergeCell ref="R118:S118"/>
    <mergeCell ref="T118:U118"/>
    <mergeCell ref="R113:S113"/>
    <mergeCell ref="T113:U113"/>
    <mergeCell ref="R114:S114"/>
    <mergeCell ref="T114:U114"/>
    <mergeCell ref="R115:S115"/>
    <mergeCell ref="T115:U115"/>
    <mergeCell ref="T122:U122"/>
    <mergeCell ref="R123:S123"/>
    <mergeCell ref="T123:U123"/>
    <mergeCell ref="R124:S124"/>
    <mergeCell ref="T124:U124"/>
    <mergeCell ref="R119:S119"/>
    <mergeCell ref="T119:U119"/>
    <mergeCell ref="R120:S120"/>
    <mergeCell ref="T120:U120"/>
    <mergeCell ref="R121:S121"/>
    <mergeCell ref="T121:U121"/>
    <mergeCell ref="T128:U128"/>
    <mergeCell ref="R129:S129"/>
    <mergeCell ref="T129:U129"/>
    <mergeCell ref="R130:S130"/>
    <mergeCell ref="T130:U130"/>
    <mergeCell ref="R125:S125"/>
    <mergeCell ref="T125:U125"/>
    <mergeCell ref="R126:S126"/>
    <mergeCell ref="T126:U126"/>
    <mergeCell ref="R127:S127"/>
    <mergeCell ref="T127:U127"/>
    <mergeCell ref="R128:S128"/>
    <mergeCell ref="T134:U134"/>
    <mergeCell ref="R135:S135"/>
    <mergeCell ref="T135:U135"/>
    <mergeCell ref="R136:S136"/>
    <mergeCell ref="T136:U136"/>
    <mergeCell ref="R131:S131"/>
    <mergeCell ref="T131:U131"/>
    <mergeCell ref="R132:S132"/>
    <mergeCell ref="T132:U132"/>
    <mergeCell ref="R133:S133"/>
    <mergeCell ref="T133:U133"/>
    <mergeCell ref="R134:S134"/>
    <mergeCell ref="T140:U140"/>
    <mergeCell ref="R141:S141"/>
    <mergeCell ref="T141:U141"/>
    <mergeCell ref="R142:S142"/>
    <mergeCell ref="T142:U142"/>
    <mergeCell ref="R137:S137"/>
    <mergeCell ref="T137:U137"/>
    <mergeCell ref="R138:S138"/>
    <mergeCell ref="T138:U138"/>
    <mergeCell ref="R139:S139"/>
    <mergeCell ref="T139:U139"/>
    <mergeCell ref="R140:S140"/>
    <mergeCell ref="T146:U146"/>
    <mergeCell ref="R147:S147"/>
    <mergeCell ref="T147:U147"/>
    <mergeCell ref="R148:S148"/>
    <mergeCell ref="T148:U148"/>
    <mergeCell ref="R143:S143"/>
    <mergeCell ref="T143:U143"/>
    <mergeCell ref="R144:S144"/>
    <mergeCell ref="T144:U144"/>
    <mergeCell ref="R145:S145"/>
    <mergeCell ref="T145:U145"/>
    <mergeCell ref="R146:S146"/>
    <mergeCell ref="T152:U152"/>
    <mergeCell ref="R153:S153"/>
    <mergeCell ref="T153:U153"/>
    <mergeCell ref="R154:S154"/>
    <mergeCell ref="T154:U154"/>
    <mergeCell ref="R149:S149"/>
    <mergeCell ref="T149:U149"/>
    <mergeCell ref="R150:S150"/>
    <mergeCell ref="T150:U150"/>
    <mergeCell ref="R151:S151"/>
    <mergeCell ref="T151:U151"/>
    <mergeCell ref="R152:S152"/>
    <mergeCell ref="T158:U158"/>
    <mergeCell ref="R159:S159"/>
    <mergeCell ref="T159:U159"/>
    <mergeCell ref="R160:S160"/>
    <mergeCell ref="T160:U160"/>
    <mergeCell ref="R155:S155"/>
    <mergeCell ref="T155:U155"/>
    <mergeCell ref="R156:S156"/>
    <mergeCell ref="T156:U156"/>
    <mergeCell ref="R157:S157"/>
    <mergeCell ref="T157:U157"/>
    <mergeCell ref="R158:S158"/>
    <mergeCell ref="T164:U164"/>
    <mergeCell ref="R165:S165"/>
    <mergeCell ref="T165:U165"/>
    <mergeCell ref="R166:S166"/>
    <mergeCell ref="T166:U166"/>
    <mergeCell ref="R161:S161"/>
    <mergeCell ref="T161:U161"/>
    <mergeCell ref="R162:S162"/>
    <mergeCell ref="T162:U162"/>
    <mergeCell ref="R163:S163"/>
    <mergeCell ref="T163:U163"/>
    <mergeCell ref="R164:S164"/>
    <mergeCell ref="R182:S182"/>
    <mergeCell ref="R183:S183"/>
    <mergeCell ref="R173:S173"/>
    <mergeCell ref="R174:S174"/>
    <mergeCell ref="R175:S175"/>
    <mergeCell ref="R176:S176"/>
    <mergeCell ref="R177:S177"/>
    <mergeCell ref="R178:S178"/>
    <mergeCell ref="R167:S167"/>
    <mergeCell ref="R168:S168"/>
    <mergeCell ref="R169:S169"/>
    <mergeCell ref="R170:S170"/>
    <mergeCell ref="R171:S171"/>
    <mergeCell ref="R172:S172"/>
    <mergeCell ref="R180:S180"/>
    <mergeCell ref="R181:S181"/>
    <mergeCell ref="C17:H17"/>
    <mergeCell ref="I17:K17"/>
    <mergeCell ref="C18:H18"/>
    <mergeCell ref="I18:K18"/>
    <mergeCell ref="R179:S179"/>
    <mergeCell ref="R122:S122"/>
    <mergeCell ref="R116:S116"/>
    <mergeCell ref="R110:S110"/>
    <mergeCell ref="R104:S104"/>
    <mergeCell ref="R98:S98"/>
    <mergeCell ref="R92:S92"/>
    <mergeCell ref="R86:S86"/>
    <mergeCell ref="C47:H47"/>
    <mergeCell ref="R77:S77"/>
    <mergeCell ref="A24:H24"/>
    <mergeCell ref="I24:K24"/>
    <mergeCell ref="R24:S24"/>
    <mergeCell ref="C22:H22"/>
    <mergeCell ref="I22:K22"/>
    <mergeCell ref="B30:B31"/>
    <mergeCell ref="B40:B43"/>
    <mergeCell ref="B23:H23"/>
    <mergeCell ref="I23:K23"/>
    <mergeCell ref="I49:K49"/>
  </mergeCells>
  <pageMargins left="0.51181102362204722" right="0.15748031496062992" top="0.15748031496062992" bottom="0.98425196850393704" header="0.19685039370078741" footer="0.19685039370078741"/>
  <pageSetup paperSize="9" scale="93" orientation="portrait" r:id="rId1"/>
  <rowBreaks count="1" manualBreakCount="1">
    <brk id="5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I30" sqref="I30"/>
    </sheetView>
  </sheetViews>
  <sheetFormatPr defaultRowHeight="15" x14ac:dyDescent="0.25"/>
  <cols>
    <col min="7" max="7" width="9.140625" customWidth="1"/>
    <col min="8" max="8" width="10.28515625" customWidth="1"/>
    <col min="9" max="9" width="9.85546875" customWidth="1"/>
    <col min="10" max="10" width="7.140625" customWidth="1"/>
  </cols>
  <sheetData>
    <row r="1" spans="1:13" ht="15.75" x14ac:dyDescent="0.25">
      <c r="A1" s="162" t="s">
        <v>16</v>
      </c>
      <c r="B1" s="162"/>
      <c r="C1" s="162"/>
      <c r="D1" s="162"/>
      <c r="E1" s="162"/>
      <c r="F1" s="162"/>
      <c r="G1" s="162"/>
      <c r="H1" s="162"/>
      <c r="I1" s="162"/>
      <c r="J1" s="13"/>
    </row>
    <row r="2" spans="1:13" ht="15.75" x14ac:dyDescent="0.25">
      <c r="A2" s="162" t="s">
        <v>17</v>
      </c>
      <c r="B2" s="162"/>
      <c r="C2" s="162"/>
      <c r="D2" s="162"/>
      <c r="E2" s="162"/>
      <c r="F2" s="162"/>
      <c r="G2" s="162"/>
      <c r="H2" s="162"/>
      <c r="I2" s="162"/>
      <c r="J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3" ht="15.75" x14ac:dyDescent="0.25">
      <c r="A4" s="12" t="s">
        <v>18</v>
      </c>
      <c r="B4" s="13"/>
      <c r="C4" s="13"/>
      <c r="D4" s="13"/>
      <c r="E4" s="13"/>
      <c r="F4" s="13"/>
      <c r="G4" s="13"/>
      <c r="H4" s="13"/>
      <c r="I4" s="13"/>
      <c r="J4" s="13"/>
    </row>
    <row r="5" spans="1:13" ht="54" customHeight="1" x14ac:dyDescent="0.25">
      <c r="A5" s="173" t="s">
        <v>234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3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3" ht="15.75" x14ac:dyDescent="0.25">
      <c r="A7" s="12" t="s">
        <v>19</v>
      </c>
      <c r="B7" s="13"/>
      <c r="C7" s="13"/>
      <c r="D7" s="13"/>
      <c r="E7" s="13"/>
      <c r="F7" s="13"/>
      <c r="G7" s="13"/>
      <c r="H7" s="13"/>
      <c r="I7" s="13"/>
      <c r="J7" s="13"/>
    </row>
    <row r="8" spans="1:13" ht="15" customHeight="1" x14ac:dyDescent="0.25">
      <c r="A8" s="175" t="s">
        <v>235</v>
      </c>
      <c r="B8" s="175"/>
      <c r="C8" s="175"/>
      <c r="D8" s="175"/>
      <c r="E8" s="175"/>
      <c r="F8" s="175"/>
      <c r="G8" s="175"/>
      <c r="H8" s="175"/>
      <c r="I8" s="175"/>
      <c r="J8" s="175"/>
    </row>
    <row r="9" spans="1:13" ht="15" customHeight="1" x14ac:dyDescent="0.25">
      <c r="A9" s="175"/>
      <c r="B9" s="175"/>
      <c r="C9" s="175"/>
      <c r="D9" s="175"/>
      <c r="E9" s="175"/>
      <c r="F9" s="175"/>
      <c r="G9" s="175"/>
      <c r="H9" s="175"/>
      <c r="I9" s="175"/>
      <c r="J9" s="175"/>
    </row>
    <row r="10" spans="1:13" ht="35.25" customHeight="1" x14ac:dyDescent="0.25">
      <c r="A10" s="175" t="s">
        <v>236</v>
      </c>
      <c r="B10" s="175"/>
      <c r="C10" s="175"/>
      <c r="D10" s="175"/>
      <c r="E10" s="175"/>
      <c r="F10" s="175"/>
      <c r="G10" s="175"/>
      <c r="H10" s="175"/>
      <c r="I10" s="175"/>
      <c r="J10" s="175"/>
    </row>
    <row r="11" spans="1:13" ht="49.5" customHeight="1" x14ac:dyDescent="0.25">
      <c r="A11" s="175" t="s">
        <v>237</v>
      </c>
      <c r="B11" s="175"/>
      <c r="C11" s="175"/>
      <c r="D11" s="175"/>
      <c r="E11" s="175"/>
      <c r="F11" s="175"/>
      <c r="G11" s="175"/>
      <c r="H11" s="175"/>
      <c r="I11" s="175"/>
      <c r="J11" s="175"/>
    </row>
    <row r="12" spans="1:13" ht="36" customHeight="1" x14ac:dyDescent="0.25">
      <c r="A12" s="175" t="s">
        <v>238</v>
      </c>
      <c r="B12" s="175"/>
      <c r="C12" s="175"/>
      <c r="D12" s="175"/>
      <c r="E12" s="175"/>
      <c r="F12" s="175"/>
      <c r="G12" s="175"/>
      <c r="H12" s="175"/>
      <c r="I12" s="175"/>
      <c r="J12" s="175"/>
    </row>
    <row r="13" spans="1:13" ht="15.7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3" ht="15.75" x14ac:dyDescent="0.25">
      <c r="A14" s="161" t="s">
        <v>20</v>
      </c>
      <c r="B14" s="161"/>
      <c r="C14" s="161"/>
      <c r="D14" s="161"/>
      <c r="E14" s="161"/>
      <c r="F14" s="161"/>
      <c r="G14" s="161"/>
      <c r="H14" s="161"/>
      <c r="I14" s="161"/>
      <c r="J14" s="14"/>
    </row>
    <row r="15" spans="1:13" ht="25.5" customHeight="1" x14ac:dyDescent="0.25">
      <c r="A15" s="174" t="s">
        <v>239</v>
      </c>
      <c r="B15" s="174"/>
      <c r="C15" s="174"/>
      <c r="D15" s="174"/>
      <c r="E15" s="174"/>
      <c r="F15" s="174"/>
      <c r="G15" s="174"/>
      <c r="H15" s="174"/>
      <c r="I15" s="174"/>
      <c r="J15" s="14"/>
    </row>
    <row r="16" spans="1:13" ht="15.7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9"/>
      <c r="L16" s="9"/>
      <c r="M16" s="9"/>
    </row>
    <row r="17" spans="1:13" ht="15.75" x14ac:dyDescent="0.25">
      <c r="A17" s="161" t="s">
        <v>21</v>
      </c>
      <c r="B17" s="161"/>
      <c r="C17" s="161"/>
      <c r="D17" s="161"/>
      <c r="E17" s="161"/>
      <c r="F17" s="161"/>
      <c r="G17" s="161"/>
      <c r="H17" s="161"/>
      <c r="I17" s="161"/>
      <c r="J17" s="14"/>
      <c r="K17" s="9"/>
      <c r="L17" s="9"/>
      <c r="M17" s="9"/>
    </row>
    <row r="18" spans="1:13" ht="19.5" customHeight="1" x14ac:dyDescent="0.25">
      <c r="A18" s="174" t="s">
        <v>240</v>
      </c>
      <c r="B18" s="174"/>
      <c r="C18" s="174"/>
      <c r="D18" s="174"/>
      <c r="E18" s="174"/>
      <c r="F18" s="174"/>
      <c r="G18" s="174"/>
      <c r="H18" s="174"/>
      <c r="I18" s="174"/>
      <c r="J18" s="14"/>
      <c r="K18" s="9"/>
      <c r="L18" s="9"/>
      <c r="M18" s="9"/>
    </row>
    <row r="19" spans="1:13" ht="19.5" customHeight="1" x14ac:dyDescent="0.25">
      <c r="A19" s="174" t="s">
        <v>241</v>
      </c>
      <c r="B19" s="174"/>
      <c r="C19" s="174"/>
      <c r="D19" s="174"/>
      <c r="E19" s="174"/>
      <c r="F19" s="174"/>
      <c r="G19" s="174"/>
      <c r="H19" s="13"/>
      <c r="I19" s="13"/>
      <c r="J19" s="13"/>
      <c r="K19" s="9"/>
      <c r="L19" s="9"/>
      <c r="M19" s="9"/>
    </row>
    <row r="20" spans="1:13" ht="19.5" customHeight="1" x14ac:dyDescent="0.25">
      <c r="A20" s="172" t="s">
        <v>242</v>
      </c>
      <c r="B20" s="172"/>
      <c r="C20" s="172"/>
      <c r="D20" s="172"/>
      <c r="E20" s="172"/>
      <c r="F20" s="172"/>
      <c r="G20" s="172"/>
      <c r="H20" s="172"/>
      <c r="I20" s="13"/>
      <c r="J20" s="13"/>
      <c r="K20" s="9"/>
      <c r="L20" s="9"/>
      <c r="M20" s="9"/>
    </row>
    <row r="21" spans="1:13" ht="19.5" customHeight="1" x14ac:dyDescent="0.25">
      <c r="A21" s="171" t="s">
        <v>243</v>
      </c>
      <c r="B21" s="171"/>
      <c r="C21" s="171"/>
      <c r="D21" s="171"/>
      <c r="E21" s="171"/>
      <c r="F21" s="171"/>
      <c r="G21" s="171"/>
      <c r="H21" s="171"/>
      <c r="I21" s="15"/>
      <c r="J21" s="15"/>
    </row>
    <row r="22" spans="1:13" ht="19.5" customHeight="1" x14ac:dyDescent="0.25">
      <c r="A22" s="171" t="s">
        <v>244</v>
      </c>
      <c r="B22" s="171"/>
      <c r="C22" s="171"/>
      <c r="D22" s="171"/>
      <c r="E22" s="171"/>
      <c r="F22" s="171"/>
      <c r="G22" s="171"/>
      <c r="H22" s="171"/>
      <c r="I22" s="15"/>
      <c r="J22" s="15"/>
    </row>
    <row r="23" spans="1:13" ht="19.5" customHeight="1" x14ac:dyDescent="0.25">
      <c r="A23" s="171" t="s">
        <v>263</v>
      </c>
      <c r="B23" s="171"/>
      <c r="C23" s="171"/>
      <c r="D23" s="171"/>
      <c r="E23" s="171"/>
      <c r="F23" s="171"/>
      <c r="G23" s="171"/>
      <c r="H23" s="171"/>
      <c r="I23" s="171"/>
      <c r="J23" s="15"/>
    </row>
    <row r="24" spans="1:13" x14ac:dyDescent="0.25">
      <c r="A24" s="171"/>
      <c r="B24" s="171"/>
      <c r="C24" s="171"/>
      <c r="D24" s="171"/>
      <c r="E24" s="171"/>
      <c r="F24" s="171"/>
      <c r="G24" s="171"/>
      <c r="H24" s="171"/>
      <c r="I24" s="171"/>
      <c r="J24" s="15"/>
    </row>
  </sheetData>
  <mergeCells count="17">
    <mergeCell ref="A19:G19"/>
    <mergeCell ref="A18:I18"/>
    <mergeCell ref="A8:J9"/>
    <mergeCell ref="A14:I14"/>
    <mergeCell ref="A10:J10"/>
    <mergeCell ref="A11:J11"/>
    <mergeCell ref="A12:J12"/>
    <mergeCell ref="A1:I1"/>
    <mergeCell ref="A2:I2"/>
    <mergeCell ref="A5:J5"/>
    <mergeCell ref="A15:I15"/>
    <mergeCell ref="A17:I17"/>
    <mergeCell ref="A24:I24"/>
    <mergeCell ref="A22:H22"/>
    <mergeCell ref="A23:I23"/>
    <mergeCell ref="A20:H20"/>
    <mergeCell ref="A21:H21"/>
  </mergeCells>
  <pageMargins left="0.7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zoomScaleNormal="100" zoomScaleSheetLayoutView="100" workbookViewId="0">
      <selection activeCell="M16" sqref="M16"/>
    </sheetView>
  </sheetViews>
  <sheetFormatPr defaultRowHeight="15" x14ac:dyDescent="0.25"/>
  <cols>
    <col min="1" max="1" width="13" customWidth="1"/>
    <col min="2" max="2" width="5.5703125" customWidth="1"/>
    <col min="3" max="3" width="4.85546875" customWidth="1"/>
    <col min="4" max="4" width="10.5703125" customWidth="1"/>
    <col min="5" max="6" width="10.140625" customWidth="1"/>
    <col min="7" max="7" width="10.5703125" customWidth="1"/>
    <col min="8" max="8" width="8.42578125" customWidth="1"/>
    <col min="9" max="9" width="8.85546875" style="9" customWidth="1"/>
    <col min="10" max="10" width="8.28515625" style="9" customWidth="1"/>
    <col min="11" max="11" width="8.42578125" style="9" customWidth="1"/>
    <col min="12" max="12" width="7.7109375" customWidth="1"/>
    <col min="13" max="14" width="15.28515625" style="9" customWidth="1"/>
    <col min="19" max="19" width="14" customWidth="1"/>
  </cols>
  <sheetData>
    <row r="1" spans="1:21" s="9" customFormat="1" x14ac:dyDescent="0.25">
      <c r="J1" s="176" t="s">
        <v>284</v>
      </c>
      <c r="K1" s="176"/>
      <c r="L1" s="176"/>
      <c r="R1" s="208"/>
      <c r="S1" s="208"/>
      <c r="T1" s="208"/>
      <c r="U1" s="208"/>
    </row>
    <row r="2" spans="1:21" ht="18.75" x14ac:dyDescent="0.3">
      <c r="A2" s="186" t="s">
        <v>22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0"/>
      <c r="N2" s="10"/>
      <c r="R2" s="208"/>
      <c r="S2" s="208"/>
      <c r="T2" s="208"/>
      <c r="U2" s="208"/>
    </row>
    <row r="3" spans="1:21" ht="18.75" x14ac:dyDescent="0.3">
      <c r="A3" s="188" t="s">
        <v>342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0"/>
      <c r="N3" s="10"/>
      <c r="R3" s="208"/>
      <c r="S3" s="208"/>
      <c r="T3" s="208"/>
      <c r="U3" s="208"/>
    </row>
    <row r="4" spans="1:21" s="9" customFormat="1" ht="12.75" customHeight="1" x14ac:dyDescent="0.25">
      <c r="A4" s="190" t="s">
        <v>23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"/>
      <c r="N4" s="19"/>
      <c r="R4" s="208"/>
      <c r="S4" s="208"/>
      <c r="T4" s="208"/>
      <c r="U4" s="208"/>
    </row>
    <row r="5" spans="1:21" ht="15.75" x14ac:dyDescent="0.2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1"/>
      <c r="N5" s="11"/>
      <c r="R5" s="208"/>
      <c r="S5" s="208"/>
      <c r="T5" s="208"/>
      <c r="U5" s="208"/>
    </row>
    <row r="6" spans="1:21" ht="15.75" x14ac:dyDescent="0.25">
      <c r="A6" s="191" t="s">
        <v>24</v>
      </c>
      <c r="B6" s="192"/>
      <c r="C6" s="191" t="s">
        <v>25</v>
      </c>
      <c r="D6" s="195"/>
      <c r="E6" s="195"/>
      <c r="F6" s="195"/>
      <c r="G6" s="192"/>
      <c r="H6" s="191" t="s">
        <v>26</v>
      </c>
      <c r="I6" s="195"/>
      <c r="J6" s="195"/>
      <c r="K6" s="195"/>
      <c r="L6" s="192"/>
      <c r="M6" s="20"/>
      <c r="N6" s="20"/>
      <c r="R6" s="208"/>
      <c r="S6" s="208"/>
      <c r="T6" s="208"/>
      <c r="U6" s="208"/>
    </row>
    <row r="7" spans="1:21" ht="15.75" x14ac:dyDescent="0.25">
      <c r="A7" s="193"/>
      <c r="B7" s="194"/>
      <c r="C7" s="193"/>
      <c r="D7" s="196"/>
      <c r="E7" s="196"/>
      <c r="F7" s="196"/>
      <c r="G7" s="194"/>
      <c r="H7" s="193"/>
      <c r="I7" s="196"/>
      <c r="J7" s="196"/>
      <c r="K7" s="196"/>
      <c r="L7" s="194"/>
      <c r="M7" s="20"/>
      <c r="N7" s="20"/>
      <c r="R7" s="208"/>
      <c r="S7" s="208"/>
      <c r="T7" s="208"/>
      <c r="U7" s="208"/>
    </row>
    <row r="8" spans="1:21" ht="15.75" x14ac:dyDescent="0.25">
      <c r="A8" s="177">
        <v>1</v>
      </c>
      <c r="B8" s="179"/>
      <c r="C8" s="177">
        <v>2</v>
      </c>
      <c r="D8" s="178"/>
      <c r="E8" s="178"/>
      <c r="F8" s="178"/>
      <c r="G8" s="179"/>
      <c r="H8" s="177">
        <v>3</v>
      </c>
      <c r="I8" s="178"/>
      <c r="J8" s="178"/>
      <c r="K8" s="178"/>
      <c r="L8" s="179"/>
      <c r="M8" s="11"/>
      <c r="N8" s="11"/>
      <c r="R8" s="208"/>
      <c r="S8" s="208"/>
      <c r="T8" s="208"/>
      <c r="U8" s="208"/>
    </row>
    <row r="9" spans="1:21" ht="33" customHeight="1" x14ac:dyDescent="0.25">
      <c r="A9" s="177"/>
      <c r="B9" s="179"/>
      <c r="C9" s="180" t="s">
        <v>27</v>
      </c>
      <c r="D9" s="181"/>
      <c r="E9" s="181"/>
      <c r="F9" s="181"/>
      <c r="G9" s="182"/>
      <c r="H9" s="183">
        <v>788793</v>
      </c>
      <c r="I9" s="184"/>
      <c r="J9" s="184"/>
      <c r="K9" s="184"/>
      <c r="L9" s="185"/>
      <c r="M9" s="11"/>
      <c r="N9" s="11"/>
      <c r="R9" s="208"/>
      <c r="S9" s="208"/>
      <c r="T9" s="208"/>
      <c r="U9" s="208"/>
    </row>
    <row r="10" spans="1:21" ht="33" customHeight="1" x14ac:dyDescent="0.25">
      <c r="A10" s="177"/>
      <c r="B10" s="179"/>
      <c r="C10" s="197" t="s">
        <v>28</v>
      </c>
      <c r="D10" s="198"/>
      <c r="E10" s="198"/>
      <c r="F10" s="198"/>
      <c r="G10" s="199"/>
      <c r="H10" s="203">
        <v>259044</v>
      </c>
      <c r="I10" s="204"/>
      <c r="J10" s="204"/>
      <c r="K10" s="204"/>
      <c r="L10" s="205"/>
      <c r="M10" s="11"/>
      <c r="N10" s="11"/>
      <c r="R10" s="208"/>
      <c r="S10" s="208"/>
      <c r="T10" s="208"/>
      <c r="U10" s="208"/>
    </row>
    <row r="11" spans="1:21" ht="33" customHeight="1" x14ac:dyDescent="0.25">
      <c r="A11" s="177"/>
      <c r="B11" s="179"/>
      <c r="C11" s="197" t="s">
        <v>29</v>
      </c>
      <c r="D11" s="201"/>
      <c r="E11" s="201"/>
      <c r="F11" s="201"/>
      <c r="G11" s="202"/>
      <c r="H11" s="203">
        <v>106695</v>
      </c>
      <c r="I11" s="204"/>
      <c r="J11" s="204"/>
      <c r="K11" s="204"/>
      <c r="L11" s="205"/>
      <c r="M11" s="11"/>
      <c r="N11" s="11"/>
      <c r="R11" s="208"/>
      <c r="S11" s="208"/>
      <c r="T11" s="208"/>
      <c r="U11" s="208"/>
    </row>
    <row r="12" spans="1:21" ht="41.25" customHeight="1" x14ac:dyDescent="0.25">
      <c r="A12" s="177"/>
      <c r="B12" s="179"/>
      <c r="C12" s="197" t="s">
        <v>30</v>
      </c>
      <c r="D12" s="198"/>
      <c r="E12" s="198"/>
      <c r="F12" s="198"/>
      <c r="G12" s="199"/>
      <c r="H12" s="203">
        <v>374678.42</v>
      </c>
      <c r="I12" s="204"/>
      <c r="J12" s="204"/>
      <c r="K12" s="204"/>
      <c r="L12" s="205"/>
      <c r="M12" s="11"/>
      <c r="N12" s="11"/>
      <c r="R12" s="208"/>
      <c r="S12" s="208"/>
      <c r="T12" s="208"/>
      <c r="U12" s="208"/>
    </row>
    <row r="13" spans="1:21" ht="33" customHeight="1" x14ac:dyDescent="0.25">
      <c r="A13" s="177"/>
      <c r="B13" s="179"/>
      <c r="C13" s="197" t="s">
        <v>29</v>
      </c>
      <c r="D13" s="201"/>
      <c r="E13" s="201"/>
      <c r="F13" s="201"/>
      <c r="G13" s="202"/>
      <c r="H13" s="203">
        <v>21550</v>
      </c>
      <c r="I13" s="206"/>
      <c r="J13" s="206"/>
      <c r="K13" s="206"/>
      <c r="L13" s="207"/>
      <c r="M13" s="11"/>
      <c r="N13" s="11"/>
      <c r="R13" s="208"/>
      <c r="S13" s="208"/>
      <c r="T13" s="208"/>
      <c r="U13" s="208"/>
    </row>
    <row r="14" spans="1:21" ht="33" customHeight="1" x14ac:dyDescent="0.25">
      <c r="A14" s="177"/>
      <c r="B14" s="179"/>
      <c r="C14" s="200" t="s">
        <v>31</v>
      </c>
      <c r="D14" s="201"/>
      <c r="E14" s="201"/>
      <c r="F14" s="201"/>
      <c r="G14" s="202"/>
      <c r="H14" s="203">
        <v>2717</v>
      </c>
      <c r="I14" s="204"/>
      <c r="J14" s="204"/>
      <c r="K14" s="204"/>
      <c r="L14" s="205"/>
      <c r="M14" s="11"/>
      <c r="N14" s="11"/>
      <c r="R14" s="208"/>
      <c r="S14" s="208"/>
      <c r="T14" s="208"/>
      <c r="U14" s="208"/>
    </row>
    <row r="15" spans="1:21" ht="47.25" customHeight="1" x14ac:dyDescent="0.25">
      <c r="A15" s="177"/>
      <c r="B15" s="179"/>
      <c r="C15" s="197" t="s">
        <v>32</v>
      </c>
      <c r="D15" s="201"/>
      <c r="E15" s="201"/>
      <c r="F15" s="201"/>
      <c r="G15" s="202"/>
      <c r="H15" s="177"/>
      <c r="I15" s="178"/>
      <c r="J15" s="178"/>
      <c r="K15" s="178"/>
      <c r="L15" s="179"/>
      <c r="M15" s="11"/>
      <c r="N15" s="11"/>
      <c r="R15" s="208"/>
      <c r="S15" s="208"/>
      <c r="T15" s="208"/>
      <c r="U15" s="208"/>
    </row>
    <row r="16" spans="1:21" ht="47.25" customHeight="1" x14ac:dyDescent="0.25">
      <c r="A16" s="177"/>
      <c r="B16" s="179"/>
      <c r="C16" s="197" t="s">
        <v>33</v>
      </c>
      <c r="D16" s="201"/>
      <c r="E16" s="201"/>
      <c r="F16" s="201"/>
      <c r="G16" s="202"/>
      <c r="H16" s="177"/>
      <c r="I16" s="178"/>
      <c r="J16" s="178"/>
      <c r="K16" s="178"/>
      <c r="L16" s="179"/>
      <c r="M16" s="11"/>
      <c r="N16" s="11"/>
      <c r="R16" s="208"/>
      <c r="S16" s="208"/>
      <c r="T16" s="208"/>
      <c r="U16" s="208"/>
    </row>
    <row r="17" spans="1:21" ht="50.25" customHeight="1" x14ac:dyDescent="0.25">
      <c r="A17" s="177"/>
      <c r="B17" s="179"/>
      <c r="C17" s="197" t="s">
        <v>34</v>
      </c>
      <c r="D17" s="198"/>
      <c r="E17" s="198"/>
      <c r="F17" s="198"/>
      <c r="G17" s="199"/>
      <c r="H17" s="177"/>
      <c r="I17" s="178"/>
      <c r="J17" s="178"/>
      <c r="K17" s="178"/>
      <c r="L17" s="179"/>
      <c r="M17" s="11"/>
      <c r="N17" s="11"/>
      <c r="R17" s="208"/>
      <c r="S17" s="208"/>
      <c r="T17" s="208"/>
      <c r="U17" s="208"/>
    </row>
    <row r="18" spans="1:21" ht="33" customHeight="1" x14ac:dyDescent="0.25">
      <c r="A18" s="177"/>
      <c r="B18" s="179"/>
      <c r="C18" s="200" t="s">
        <v>35</v>
      </c>
      <c r="D18" s="201"/>
      <c r="E18" s="201"/>
      <c r="F18" s="201"/>
      <c r="G18" s="202"/>
      <c r="H18" s="177"/>
      <c r="I18" s="178"/>
      <c r="J18" s="178"/>
      <c r="K18" s="178"/>
      <c r="L18" s="179"/>
      <c r="M18" s="11"/>
      <c r="N18" s="11"/>
      <c r="R18" s="208"/>
      <c r="S18" s="208"/>
      <c r="T18" s="208"/>
      <c r="U18" s="208"/>
    </row>
    <row r="19" spans="1:21" ht="36.75" customHeight="1" x14ac:dyDescent="0.25">
      <c r="A19" s="177"/>
      <c r="B19" s="179"/>
      <c r="C19" s="197" t="s">
        <v>36</v>
      </c>
      <c r="D19" s="198"/>
      <c r="E19" s="198"/>
      <c r="F19" s="198"/>
      <c r="G19" s="199"/>
      <c r="H19" s="177"/>
      <c r="I19" s="178"/>
      <c r="J19" s="178"/>
      <c r="K19" s="178"/>
      <c r="L19" s="179"/>
      <c r="M19" s="11"/>
      <c r="N19" s="11"/>
      <c r="R19" s="208"/>
      <c r="S19" s="208"/>
      <c r="T19" s="208"/>
      <c r="U19" s="208"/>
    </row>
    <row r="20" spans="1:21" ht="33" customHeight="1" x14ac:dyDescent="0.25">
      <c r="A20" s="177"/>
      <c r="B20" s="179"/>
      <c r="C20" s="197" t="s">
        <v>37</v>
      </c>
      <c r="D20" s="198"/>
      <c r="E20" s="198"/>
      <c r="F20" s="198"/>
      <c r="G20" s="199"/>
      <c r="H20" s="203"/>
      <c r="I20" s="204"/>
      <c r="J20" s="204"/>
      <c r="K20" s="204"/>
      <c r="L20" s="205"/>
      <c r="M20" s="11"/>
      <c r="N20" s="11"/>
      <c r="R20" s="208"/>
      <c r="S20" s="208"/>
      <c r="T20" s="208"/>
      <c r="U20" s="208"/>
    </row>
    <row r="21" spans="1:21" ht="33" customHeight="1" x14ac:dyDescent="0.25">
      <c r="A21" s="177"/>
      <c r="B21" s="179"/>
      <c r="C21" s="200" t="s">
        <v>38</v>
      </c>
      <c r="D21" s="201"/>
      <c r="E21" s="201"/>
      <c r="F21" s="201"/>
      <c r="G21" s="202"/>
      <c r="H21" s="203"/>
      <c r="I21" s="204"/>
      <c r="J21" s="204"/>
      <c r="K21" s="204"/>
      <c r="L21" s="205"/>
      <c r="M21" s="11"/>
      <c r="N21" s="11"/>
      <c r="R21" s="208"/>
      <c r="S21" s="208"/>
      <c r="T21" s="208"/>
      <c r="U21" s="208"/>
    </row>
    <row r="22" spans="1:21" ht="33" customHeight="1" x14ac:dyDescent="0.25">
      <c r="A22" s="177"/>
      <c r="B22" s="179"/>
      <c r="C22" s="197" t="s">
        <v>39</v>
      </c>
      <c r="D22" s="201"/>
      <c r="E22" s="201"/>
      <c r="F22" s="201"/>
      <c r="G22" s="202"/>
      <c r="H22" s="177"/>
      <c r="I22" s="178"/>
      <c r="J22" s="178"/>
      <c r="K22" s="178"/>
      <c r="L22" s="179"/>
      <c r="M22" s="11"/>
      <c r="N22" s="11"/>
      <c r="R22" s="208"/>
      <c r="S22" s="208"/>
      <c r="T22" s="208"/>
      <c r="U22" s="208"/>
    </row>
    <row r="23" spans="1:21" ht="33" customHeight="1" x14ac:dyDescent="0.25">
      <c r="A23" s="177"/>
      <c r="B23" s="179"/>
      <c r="C23" s="200" t="s">
        <v>40</v>
      </c>
      <c r="D23" s="201"/>
      <c r="E23" s="201"/>
      <c r="F23" s="201"/>
      <c r="G23" s="202"/>
      <c r="H23" s="203"/>
      <c r="I23" s="204"/>
      <c r="J23" s="204"/>
      <c r="K23" s="204"/>
      <c r="L23" s="205"/>
      <c r="M23" s="11"/>
      <c r="N23" s="11"/>
      <c r="R23" s="208"/>
      <c r="S23" s="208"/>
      <c r="T23" s="208"/>
      <c r="U23" s="208"/>
    </row>
    <row r="24" spans="1:21" ht="48.75" customHeight="1" x14ac:dyDescent="0.25">
      <c r="A24" s="177"/>
      <c r="B24" s="179"/>
      <c r="C24" s="197" t="s">
        <v>41</v>
      </c>
      <c r="D24" s="201"/>
      <c r="E24" s="201"/>
      <c r="F24" s="201"/>
      <c r="G24" s="202"/>
      <c r="H24" s="177"/>
      <c r="I24" s="178"/>
      <c r="J24" s="178"/>
      <c r="K24" s="178"/>
      <c r="L24" s="179"/>
      <c r="M24" s="11"/>
      <c r="N24" s="11"/>
      <c r="R24" s="208"/>
      <c r="S24" s="208"/>
      <c r="T24" s="208"/>
      <c r="U24" s="208"/>
    </row>
    <row r="25" spans="1:21" x14ac:dyDescent="0.25">
      <c r="R25" s="208"/>
      <c r="S25" s="208"/>
      <c r="T25" s="208"/>
      <c r="U25" s="208"/>
    </row>
    <row r="26" spans="1:21" x14ac:dyDescent="0.25">
      <c r="R26" s="208"/>
      <c r="S26" s="208"/>
      <c r="T26" s="208"/>
      <c r="U26" s="208"/>
    </row>
    <row r="27" spans="1:21" x14ac:dyDescent="0.25">
      <c r="R27" s="208"/>
      <c r="S27" s="208"/>
      <c r="T27" s="208"/>
      <c r="U27" s="208"/>
    </row>
    <row r="28" spans="1:21" x14ac:dyDescent="0.25">
      <c r="R28" s="208"/>
      <c r="S28" s="208"/>
      <c r="T28" s="208"/>
      <c r="U28" s="208"/>
    </row>
    <row r="29" spans="1:21" x14ac:dyDescent="0.25">
      <c r="R29" s="208"/>
      <c r="S29" s="208"/>
      <c r="T29" s="208"/>
      <c r="U29" s="208"/>
    </row>
    <row r="30" spans="1:21" x14ac:dyDescent="0.25">
      <c r="R30" s="208"/>
      <c r="S30" s="208"/>
      <c r="T30" s="208"/>
      <c r="U30" s="208"/>
    </row>
    <row r="31" spans="1:21" x14ac:dyDescent="0.25">
      <c r="R31" s="208"/>
      <c r="S31" s="208"/>
      <c r="T31" s="208"/>
      <c r="U31" s="208"/>
    </row>
    <row r="32" spans="1:21" x14ac:dyDescent="0.25">
      <c r="R32" s="208"/>
      <c r="S32" s="208"/>
      <c r="T32" s="208"/>
      <c r="U32" s="208"/>
    </row>
    <row r="33" spans="18:21" x14ac:dyDescent="0.25">
      <c r="R33" s="208"/>
      <c r="S33" s="208"/>
      <c r="T33" s="208"/>
      <c r="U33" s="208"/>
    </row>
    <row r="34" spans="18:21" x14ac:dyDescent="0.25">
      <c r="R34" s="208"/>
      <c r="S34" s="208"/>
      <c r="T34" s="208"/>
      <c r="U34" s="208"/>
    </row>
    <row r="35" spans="18:21" x14ac:dyDescent="0.25">
      <c r="R35" s="208"/>
      <c r="S35" s="208"/>
      <c r="T35" s="208"/>
      <c r="U35" s="208"/>
    </row>
    <row r="36" spans="18:21" x14ac:dyDescent="0.25">
      <c r="R36" s="208"/>
      <c r="S36" s="208"/>
      <c r="T36" s="208"/>
      <c r="U36" s="208"/>
    </row>
    <row r="37" spans="18:21" x14ac:dyDescent="0.25">
      <c r="R37" s="208"/>
      <c r="S37" s="208"/>
      <c r="T37" s="208"/>
      <c r="U37" s="208"/>
    </row>
    <row r="38" spans="18:21" x14ac:dyDescent="0.25">
      <c r="R38" s="208"/>
      <c r="S38" s="208"/>
      <c r="T38" s="208"/>
      <c r="U38" s="208"/>
    </row>
    <row r="39" spans="18:21" x14ac:dyDescent="0.25">
      <c r="R39" s="208"/>
      <c r="S39" s="208"/>
      <c r="T39" s="208"/>
      <c r="U39" s="208"/>
    </row>
    <row r="40" spans="18:21" x14ac:dyDescent="0.25">
      <c r="R40" s="208"/>
      <c r="S40" s="208"/>
      <c r="T40" s="208"/>
      <c r="U40" s="208"/>
    </row>
    <row r="41" spans="18:21" x14ac:dyDescent="0.25">
      <c r="R41" s="208"/>
      <c r="S41" s="208"/>
      <c r="T41" s="208"/>
      <c r="U41" s="208"/>
    </row>
    <row r="42" spans="18:21" x14ac:dyDescent="0.25">
      <c r="R42" s="208"/>
      <c r="S42" s="208"/>
      <c r="T42" s="208"/>
      <c r="U42" s="208"/>
    </row>
    <row r="43" spans="18:21" x14ac:dyDescent="0.25">
      <c r="R43" s="208"/>
      <c r="S43" s="208"/>
      <c r="T43" s="208"/>
      <c r="U43" s="208"/>
    </row>
    <row r="44" spans="18:21" x14ac:dyDescent="0.25">
      <c r="R44" s="208"/>
      <c r="S44" s="208"/>
      <c r="T44" s="208"/>
      <c r="U44" s="208"/>
    </row>
    <row r="45" spans="18:21" x14ac:dyDescent="0.25">
      <c r="R45" s="208"/>
      <c r="S45" s="208"/>
      <c r="T45" s="208"/>
      <c r="U45" s="208"/>
    </row>
    <row r="46" spans="18:21" x14ac:dyDescent="0.25">
      <c r="R46" s="208"/>
      <c r="S46" s="208"/>
      <c r="T46" s="208"/>
      <c r="U46" s="208"/>
    </row>
    <row r="47" spans="18:21" x14ac:dyDescent="0.25">
      <c r="R47" s="208"/>
      <c r="S47" s="208"/>
      <c r="T47" s="208"/>
      <c r="U47" s="208"/>
    </row>
    <row r="48" spans="18:21" x14ac:dyDescent="0.25">
      <c r="R48" s="208"/>
      <c r="S48" s="208"/>
      <c r="T48" s="208"/>
      <c r="U48" s="208"/>
    </row>
    <row r="49" spans="18:21" x14ac:dyDescent="0.25">
      <c r="R49" s="208"/>
      <c r="S49" s="208"/>
      <c r="T49" s="208"/>
      <c r="U49" s="208"/>
    </row>
    <row r="50" spans="18:21" x14ac:dyDescent="0.25">
      <c r="R50" s="208"/>
      <c r="S50" s="208"/>
      <c r="T50" s="208"/>
      <c r="U50" s="208"/>
    </row>
    <row r="51" spans="18:21" x14ac:dyDescent="0.25">
      <c r="R51" s="208"/>
      <c r="S51" s="208"/>
      <c r="T51" s="208"/>
      <c r="U51" s="208"/>
    </row>
    <row r="52" spans="18:21" x14ac:dyDescent="0.25">
      <c r="R52" s="208"/>
      <c r="S52" s="208"/>
      <c r="T52" s="208"/>
      <c r="U52" s="208"/>
    </row>
    <row r="53" spans="18:21" x14ac:dyDescent="0.25">
      <c r="R53" s="208"/>
      <c r="S53" s="208"/>
      <c r="T53" s="208"/>
      <c r="U53" s="208"/>
    </row>
    <row r="54" spans="18:21" x14ac:dyDescent="0.25">
      <c r="R54" s="208"/>
      <c r="S54" s="208"/>
      <c r="T54" s="208"/>
      <c r="U54" s="208"/>
    </row>
    <row r="55" spans="18:21" x14ac:dyDescent="0.25">
      <c r="R55" s="208"/>
      <c r="S55" s="208"/>
      <c r="T55" s="208"/>
      <c r="U55" s="208"/>
    </row>
    <row r="56" spans="18:21" x14ac:dyDescent="0.25">
      <c r="R56" s="208"/>
      <c r="S56" s="208"/>
      <c r="T56" s="208"/>
      <c r="U56" s="208"/>
    </row>
    <row r="57" spans="18:21" x14ac:dyDescent="0.25">
      <c r="R57" s="208"/>
      <c r="S57" s="208"/>
      <c r="T57" s="208"/>
      <c r="U57" s="208"/>
    </row>
    <row r="58" spans="18:21" x14ac:dyDescent="0.25">
      <c r="R58" s="208"/>
      <c r="S58" s="208"/>
      <c r="T58" s="208"/>
      <c r="U58" s="208"/>
    </row>
    <row r="59" spans="18:21" x14ac:dyDescent="0.25">
      <c r="R59" s="208"/>
      <c r="S59" s="208"/>
      <c r="T59" s="208"/>
      <c r="U59" s="208"/>
    </row>
    <row r="60" spans="18:21" x14ac:dyDescent="0.25">
      <c r="R60" s="208"/>
      <c r="S60" s="208"/>
      <c r="T60" s="208"/>
      <c r="U60" s="208"/>
    </row>
    <row r="61" spans="18:21" x14ac:dyDescent="0.25">
      <c r="R61" s="208"/>
      <c r="S61" s="208"/>
      <c r="T61" s="208"/>
      <c r="U61" s="208"/>
    </row>
    <row r="62" spans="18:21" x14ac:dyDescent="0.25">
      <c r="R62" s="208"/>
      <c r="S62" s="208"/>
      <c r="T62" s="208"/>
      <c r="U62" s="208"/>
    </row>
    <row r="63" spans="18:21" x14ac:dyDescent="0.25">
      <c r="R63" s="208"/>
      <c r="S63" s="208"/>
      <c r="T63" s="208"/>
      <c r="U63" s="208"/>
    </row>
    <row r="64" spans="18:21" x14ac:dyDescent="0.25">
      <c r="R64" s="208"/>
      <c r="S64" s="208"/>
      <c r="T64" s="208"/>
      <c r="U64" s="208"/>
    </row>
    <row r="65" spans="18:21" x14ac:dyDescent="0.25">
      <c r="R65" s="208"/>
      <c r="S65" s="208"/>
      <c r="T65" s="208"/>
      <c r="U65" s="208"/>
    </row>
    <row r="66" spans="18:21" x14ac:dyDescent="0.25">
      <c r="R66" s="208"/>
      <c r="S66" s="208"/>
      <c r="T66" s="208"/>
      <c r="U66" s="208"/>
    </row>
    <row r="67" spans="18:21" x14ac:dyDescent="0.25">
      <c r="R67" s="208"/>
      <c r="S67" s="208"/>
      <c r="T67" s="208"/>
      <c r="U67" s="208"/>
    </row>
    <row r="68" spans="18:21" x14ac:dyDescent="0.25">
      <c r="R68" s="208"/>
      <c r="S68" s="208"/>
      <c r="T68" s="208"/>
      <c r="U68" s="208"/>
    </row>
    <row r="69" spans="18:21" x14ac:dyDescent="0.25">
      <c r="R69" s="208"/>
      <c r="S69" s="208"/>
      <c r="T69" s="208"/>
      <c r="U69" s="208"/>
    </row>
    <row r="70" spans="18:21" x14ac:dyDescent="0.25">
      <c r="R70" s="208"/>
      <c r="S70" s="208"/>
      <c r="T70" s="208"/>
      <c r="U70" s="208"/>
    </row>
    <row r="71" spans="18:21" x14ac:dyDescent="0.25">
      <c r="R71" s="208"/>
      <c r="S71" s="208"/>
      <c r="T71" s="208"/>
      <c r="U71" s="208"/>
    </row>
    <row r="72" spans="18:21" x14ac:dyDescent="0.25">
      <c r="R72" s="208"/>
      <c r="S72" s="208"/>
      <c r="T72" s="208"/>
      <c r="U72" s="208"/>
    </row>
    <row r="73" spans="18:21" x14ac:dyDescent="0.25">
      <c r="R73" s="208"/>
      <c r="S73" s="208"/>
      <c r="T73" s="208"/>
      <c r="U73" s="208"/>
    </row>
    <row r="74" spans="18:21" x14ac:dyDescent="0.25">
      <c r="R74" s="208"/>
      <c r="S74" s="208"/>
      <c r="T74" s="208"/>
      <c r="U74" s="208"/>
    </row>
    <row r="75" spans="18:21" x14ac:dyDescent="0.25">
      <c r="R75" s="208"/>
      <c r="S75" s="208"/>
      <c r="T75" s="208"/>
      <c r="U75" s="208"/>
    </row>
    <row r="76" spans="18:21" x14ac:dyDescent="0.25">
      <c r="R76" s="208"/>
      <c r="S76" s="208"/>
      <c r="T76" s="208"/>
      <c r="U76" s="208"/>
    </row>
    <row r="77" spans="18:21" x14ac:dyDescent="0.25">
      <c r="R77" s="208"/>
      <c r="S77" s="208"/>
      <c r="T77" s="208"/>
      <c r="U77" s="208"/>
    </row>
    <row r="78" spans="18:21" x14ac:dyDescent="0.25">
      <c r="R78" s="208"/>
      <c r="S78" s="208"/>
      <c r="T78" s="208"/>
      <c r="U78" s="208"/>
    </row>
    <row r="79" spans="18:21" x14ac:dyDescent="0.25">
      <c r="R79" s="208"/>
      <c r="S79" s="208"/>
      <c r="T79" s="208"/>
      <c r="U79" s="208"/>
    </row>
    <row r="80" spans="18:21" x14ac:dyDescent="0.25">
      <c r="R80" s="208"/>
      <c r="S80" s="208"/>
      <c r="T80" s="208"/>
      <c r="U80" s="208"/>
    </row>
    <row r="81" spans="18:21" x14ac:dyDescent="0.25">
      <c r="R81" s="208"/>
      <c r="S81" s="208"/>
      <c r="T81" s="208"/>
      <c r="U81" s="208"/>
    </row>
    <row r="82" spans="18:21" x14ac:dyDescent="0.25">
      <c r="R82" s="208"/>
      <c r="S82" s="208"/>
      <c r="T82" s="208"/>
      <c r="U82" s="208"/>
    </row>
    <row r="83" spans="18:21" x14ac:dyDescent="0.25">
      <c r="R83" s="208"/>
      <c r="S83" s="208"/>
      <c r="T83" s="208"/>
      <c r="U83" s="208"/>
    </row>
    <row r="84" spans="18:21" x14ac:dyDescent="0.25">
      <c r="R84" s="208"/>
      <c r="S84" s="208"/>
      <c r="T84" s="208"/>
      <c r="U84" s="208"/>
    </row>
    <row r="85" spans="18:21" x14ac:dyDescent="0.25">
      <c r="R85" s="208"/>
      <c r="S85" s="208"/>
      <c r="T85" s="208"/>
      <c r="U85" s="208"/>
    </row>
    <row r="86" spans="18:21" x14ac:dyDescent="0.25">
      <c r="R86" s="208"/>
      <c r="S86" s="208"/>
    </row>
    <row r="87" spans="18:21" x14ac:dyDescent="0.25">
      <c r="R87" s="208"/>
      <c r="S87" s="208"/>
    </row>
    <row r="88" spans="18:21" x14ac:dyDescent="0.25">
      <c r="R88" s="208"/>
      <c r="S88" s="208"/>
    </row>
    <row r="89" spans="18:21" x14ac:dyDescent="0.25">
      <c r="R89" s="208"/>
      <c r="S89" s="208"/>
    </row>
    <row r="90" spans="18:21" x14ac:dyDescent="0.25">
      <c r="R90" s="208"/>
      <c r="S90" s="208"/>
    </row>
    <row r="91" spans="18:21" x14ac:dyDescent="0.25">
      <c r="R91" s="208"/>
      <c r="S91" s="208"/>
    </row>
    <row r="92" spans="18:21" x14ac:dyDescent="0.25">
      <c r="R92" s="208"/>
      <c r="S92" s="208"/>
    </row>
    <row r="93" spans="18:21" x14ac:dyDescent="0.25">
      <c r="R93" s="208"/>
      <c r="S93" s="208"/>
    </row>
    <row r="94" spans="18:21" x14ac:dyDescent="0.25">
      <c r="R94" s="208"/>
      <c r="S94" s="208"/>
    </row>
    <row r="95" spans="18:21" x14ac:dyDescent="0.25">
      <c r="R95" s="208"/>
      <c r="S95" s="208"/>
    </row>
    <row r="96" spans="18:21" x14ac:dyDescent="0.25">
      <c r="R96" s="208"/>
      <c r="S96" s="208"/>
    </row>
    <row r="97" spans="18:19" x14ac:dyDescent="0.25">
      <c r="R97" s="208"/>
      <c r="S97" s="208"/>
    </row>
    <row r="98" spans="18:19" x14ac:dyDescent="0.25">
      <c r="R98" s="208"/>
      <c r="S98" s="208"/>
    </row>
    <row r="99" spans="18:19" x14ac:dyDescent="0.25">
      <c r="R99" s="208"/>
      <c r="S99" s="208"/>
    </row>
    <row r="100" spans="18:19" x14ac:dyDescent="0.25">
      <c r="R100" s="208"/>
      <c r="S100" s="208"/>
    </row>
    <row r="101" spans="18:19" x14ac:dyDescent="0.25">
      <c r="R101" s="208"/>
      <c r="S101" s="208"/>
    </row>
    <row r="102" spans="18:19" x14ac:dyDescent="0.25">
      <c r="R102" s="208"/>
      <c r="S102" s="208"/>
    </row>
  </sheetData>
  <mergeCells count="246">
    <mergeCell ref="T85:U85"/>
    <mergeCell ref="T66:U66"/>
    <mergeCell ref="T67:U67"/>
    <mergeCell ref="T68:U68"/>
    <mergeCell ref="T69:U69"/>
    <mergeCell ref="T70:U70"/>
    <mergeCell ref="T71:U71"/>
    <mergeCell ref="T72:U72"/>
    <mergeCell ref="T73:U73"/>
    <mergeCell ref="T74:U74"/>
    <mergeCell ref="T75:U75"/>
    <mergeCell ref="T76:U76"/>
    <mergeCell ref="T77:U77"/>
    <mergeCell ref="T78:U78"/>
    <mergeCell ref="T79:U79"/>
    <mergeCell ref="T80:U80"/>
    <mergeCell ref="T81:U81"/>
    <mergeCell ref="T82:U82"/>
    <mergeCell ref="T59:U59"/>
    <mergeCell ref="T60:U60"/>
    <mergeCell ref="T61:U61"/>
    <mergeCell ref="T62:U62"/>
    <mergeCell ref="T63:U63"/>
    <mergeCell ref="T64:U64"/>
    <mergeCell ref="T65:U65"/>
    <mergeCell ref="T83:U83"/>
    <mergeCell ref="T84:U84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T41:U41"/>
    <mergeCell ref="T42:U42"/>
    <mergeCell ref="T43:U43"/>
    <mergeCell ref="T44:U44"/>
    <mergeCell ref="T45:U45"/>
    <mergeCell ref="T46:U46"/>
    <mergeCell ref="T47:U47"/>
    <mergeCell ref="T48:U48"/>
    <mergeCell ref="T49:U49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R101:S101"/>
    <mergeCell ref="R102:S102"/>
    <mergeCell ref="T1:U1"/>
    <mergeCell ref="T2:U2"/>
    <mergeCell ref="T3:U3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83:S83"/>
    <mergeCell ref="R84:S84"/>
    <mergeCell ref="R85:S85"/>
    <mergeCell ref="R86:S86"/>
    <mergeCell ref="R87:S87"/>
    <mergeCell ref="R88:S88"/>
    <mergeCell ref="R89:S89"/>
    <mergeCell ref="R90:S90"/>
    <mergeCell ref="R91:S91"/>
    <mergeCell ref="R74:S74"/>
    <mergeCell ref="R75:S75"/>
    <mergeCell ref="R76:S76"/>
    <mergeCell ref="R77:S77"/>
    <mergeCell ref="R78:S78"/>
    <mergeCell ref="R79:S79"/>
    <mergeCell ref="R80:S80"/>
    <mergeCell ref="R81:S81"/>
    <mergeCell ref="R82:S82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R29:S29"/>
    <mergeCell ref="R30:S30"/>
    <mergeCell ref="R31:S31"/>
    <mergeCell ref="R32:S32"/>
    <mergeCell ref="R33:S33"/>
    <mergeCell ref="R34:S34"/>
    <mergeCell ref="R35:S35"/>
    <mergeCell ref="R36:S36"/>
    <mergeCell ref="R37:S37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H23:L23"/>
    <mergeCell ref="C11:G11"/>
    <mergeCell ref="C12:G12"/>
    <mergeCell ref="C13:G13"/>
    <mergeCell ref="C14:G14"/>
    <mergeCell ref="R1:S1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C21:G21"/>
    <mergeCell ref="C22:G22"/>
    <mergeCell ref="C23:G23"/>
    <mergeCell ref="C24:G24"/>
    <mergeCell ref="C15:G15"/>
    <mergeCell ref="C16:G16"/>
    <mergeCell ref="H24:L24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C17:G17"/>
    <mergeCell ref="C18:G18"/>
    <mergeCell ref="C19:G19"/>
    <mergeCell ref="C20:G20"/>
    <mergeCell ref="H19:L19"/>
    <mergeCell ref="H20:L20"/>
    <mergeCell ref="H21:L21"/>
    <mergeCell ref="H22:L22"/>
    <mergeCell ref="A23:B23"/>
    <mergeCell ref="A24:B24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J1:L1"/>
    <mergeCell ref="C8:G8"/>
    <mergeCell ref="H8:L8"/>
    <mergeCell ref="C9:G9"/>
    <mergeCell ref="H9:L9"/>
    <mergeCell ref="A9:B9"/>
    <mergeCell ref="A10:B10"/>
    <mergeCell ref="A2:L2"/>
    <mergeCell ref="A3:L3"/>
    <mergeCell ref="A5:L5"/>
    <mergeCell ref="A4:L4"/>
    <mergeCell ref="A6:B7"/>
    <mergeCell ref="C6:G7"/>
    <mergeCell ref="H6:L7"/>
    <mergeCell ref="A8:B8"/>
    <mergeCell ref="C10:G10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6"/>
  <sheetViews>
    <sheetView topLeftCell="A25" zoomScaleNormal="100" zoomScaleSheetLayoutView="100" workbookViewId="0">
      <selection activeCell="H22" sqref="H22:J22"/>
    </sheetView>
  </sheetViews>
  <sheetFormatPr defaultRowHeight="15" x14ac:dyDescent="0.25"/>
  <cols>
    <col min="1" max="1" width="15.140625" style="9" customWidth="1"/>
    <col min="2" max="2" width="9.7109375" style="9" customWidth="1"/>
    <col min="3" max="3" width="4.85546875" style="9" customWidth="1"/>
    <col min="4" max="4" width="15.42578125" style="9" customWidth="1"/>
    <col min="5" max="5" width="16.140625" style="9" customWidth="1"/>
    <col min="6" max="6" width="15.42578125" style="9" customWidth="1"/>
    <col min="7" max="7" width="16.85546875" style="9" customWidth="1"/>
    <col min="8" max="8" width="6.7109375" style="9" customWidth="1"/>
    <col min="9" max="9" width="4.140625" style="9" customWidth="1"/>
    <col min="10" max="10" width="3.7109375" style="9" customWidth="1"/>
    <col min="11" max="11" width="8.42578125" style="9" customWidth="1"/>
    <col min="12" max="12" width="7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x14ac:dyDescent="0.25">
      <c r="J1" s="176" t="s">
        <v>285</v>
      </c>
      <c r="K1" s="176"/>
      <c r="L1" s="176"/>
      <c r="R1" s="208"/>
      <c r="S1" s="208"/>
      <c r="T1" s="208"/>
      <c r="U1" s="208"/>
    </row>
    <row r="2" spans="1:21" ht="12.75" customHeight="1" x14ac:dyDescent="0.25">
      <c r="R2" s="208"/>
      <c r="S2" s="208"/>
      <c r="T2" s="208"/>
      <c r="U2" s="208"/>
    </row>
    <row r="3" spans="1:21" hidden="1" x14ac:dyDescent="0.25">
      <c r="R3" s="208"/>
      <c r="S3" s="208"/>
      <c r="T3" s="208"/>
      <c r="U3" s="208"/>
    </row>
    <row r="4" spans="1:21" ht="18.75" x14ac:dyDescent="0.3">
      <c r="A4" s="187" t="s">
        <v>42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0"/>
      <c r="N4" s="10"/>
      <c r="R4" s="208"/>
      <c r="S4" s="208"/>
      <c r="T4" s="208"/>
      <c r="U4" s="208"/>
    </row>
    <row r="5" spans="1:21" ht="18.75" x14ac:dyDescent="0.3">
      <c r="A5" s="187" t="s">
        <v>343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0"/>
      <c r="N5" s="10"/>
      <c r="R5" s="208"/>
      <c r="S5" s="208"/>
      <c r="T5" s="208"/>
      <c r="U5" s="208"/>
    </row>
    <row r="6" spans="1:21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R6" s="208"/>
      <c r="S6" s="208"/>
      <c r="T6" s="208"/>
      <c r="U6" s="208"/>
    </row>
    <row r="7" spans="1:21" ht="15" customHeight="1" x14ac:dyDescent="0.25">
      <c r="A7" s="229" t="s">
        <v>25</v>
      </c>
      <c r="B7" s="230"/>
      <c r="C7" s="235" t="s">
        <v>43</v>
      </c>
      <c r="D7" s="235" t="s">
        <v>44</v>
      </c>
      <c r="E7" s="229" t="s">
        <v>45</v>
      </c>
      <c r="F7" s="238"/>
      <c r="G7" s="238"/>
      <c r="H7" s="238"/>
      <c r="I7" s="238"/>
      <c r="J7" s="238"/>
      <c r="K7" s="238"/>
      <c r="L7" s="230"/>
      <c r="M7" s="65"/>
      <c r="N7" s="65"/>
      <c r="R7" s="208"/>
      <c r="S7" s="208"/>
      <c r="T7" s="208"/>
      <c r="U7" s="208"/>
    </row>
    <row r="8" spans="1:21" ht="24" customHeight="1" x14ac:dyDescent="0.25">
      <c r="A8" s="231"/>
      <c r="B8" s="232"/>
      <c r="C8" s="236"/>
      <c r="D8" s="236"/>
      <c r="E8" s="233"/>
      <c r="F8" s="239"/>
      <c r="G8" s="239"/>
      <c r="H8" s="239"/>
      <c r="I8" s="239"/>
      <c r="J8" s="239"/>
      <c r="K8" s="239"/>
      <c r="L8" s="234"/>
      <c r="M8" s="65"/>
      <c r="N8" s="65"/>
      <c r="R8" s="208"/>
      <c r="S8" s="208"/>
      <c r="T8" s="208"/>
      <c r="U8" s="208"/>
    </row>
    <row r="9" spans="1:21" ht="21" customHeight="1" x14ac:dyDescent="0.25">
      <c r="A9" s="231"/>
      <c r="B9" s="232"/>
      <c r="C9" s="236"/>
      <c r="D9" s="236"/>
      <c r="E9" s="240" t="s">
        <v>46</v>
      </c>
      <c r="F9" s="211" t="s">
        <v>47</v>
      </c>
      <c r="G9" s="212"/>
      <c r="H9" s="212"/>
      <c r="I9" s="212"/>
      <c r="J9" s="212"/>
      <c r="K9" s="212"/>
      <c r="L9" s="210"/>
      <c r="M9" s="63"/>
      <c r="N9" s="63"/>
      <c r="R9" s="208"/>
      <c r="S9" s="208"/>
      <c r="T9" s="208"/>
      <c r="U9" s="208"/>
    </row>
    <row r="10" spans="1:21" ht="15" customHeight="1" x14ac:dyDescent="0.25">
      <c r="A10" s="231"/>
      <c r="B10" s="232"/>
      <c r="C10" s="236"/>
      <c r="D10" s="236"/>
      <c r="E10" s="236"/>
      <c r="F10" s="241" t="s">
        <v>48</v>
      </c>
      <c r="G10" s="241" t="s">
        <v>231</v>
      </c>
      <c r="H10" s="242" t="s">
        <v>49</v>
      </c>
      <c r="I10" s="238"/>
      <c r="J10" s="230"/>
      <c r="K10" s="242" t="s">
        <v>50</v>
      </c>
      <c r="L10" s="230"/>
      <c r="M10" s="21"/>
      <c r="N10" s="21"/>
      <c r="R10" s="208"/>
      <c r="S10" s="208"/>
      <c r="T10" s="208"/>
      <c r="U10" s="208"/>
    </row>
    <row r="11" spans="1:21" ht="90" customHeight="1" x14ac:dyDescent="0.25">
      <c r="A11" s="233"/>
      <c r="B11" s="234"/>
      <c r="C11" s="237"/>
      <c r="D11" s="237"/>
      <c r="E11" s="237"/>
      <c r="F11" s="237"/>
      <c r="G11" s="237"/>
      <c r="H11" s="233"/>
      <c r="I11" s="239"/>
      <c r="J11" s="234"/>
      <c r="K11" s="233"/>
      <c r="L11" s="234"/>
      <c r="M11" s="21"/>
      <c r="N11" s="21"/>
      <c r="R11" s="208"/>
      <c r="S11" s="208"/>
      <c r="T11" s="208"/>
      <c r="U11" s="208"/>
    </row>
    <row r="12" spans="1:21" ht="16.5" customHeight="1" x14ac:dyDescent="0.25">
      <c r="A12" s="223">
        <v>1</v>
      </c>
      <c r="B12" s="210"/>
      <c r="C12" s="64">
        <v>2</v>
      </c>
      <c r="D12" s="64">
        <v>3</v>
      </c>
      <c r="E12" s="62">
        <v>4</v>
      </c>
      <c r="F12" s="67">
        <v>5</v>
      </c>
      <c r="G12" s="67">
        <v>6</v>
      </c>
      <c r="H12" s="224">
        <v>7</v>
      </c>
      <c r="I12" s="212"/>
      <c r="J12" s="210"/>
      <c r="K12" s="225">
        <v>8</v>
      </c>
      <c r="L12" s="210"/>
      <c r="M12" s="21"/>
      <c r="N12" s="21"/>
      <c r="R12" s="208"/>
      <c r="S12" s="208"/>
      <c r="T12" s="208"/>
      <c r="U12" s="208"/>
    </row>
    <row r="13" spans="1:21" ht="28.5" customHeight="1" x14ac:dyDescent="0.25">
      <c r="A13" s="221" t="s">
        <v>51</v>
      </c>
      <c r="B13" s="226"/>
      <c r="C13" s="18">
        <v>100</v>
      </c>
      <c r="D13" s="18" t="s">
        <v>77</v>
      </c>
      <c r="E13" s="55">
        <f>F13+G13+H13+K13</f>
        <v>3420644.07</v>
      </c>
      <c r="F13" s="51">
        <f>1724000.17+181.9</f>
        <v>1724182.0699999998</v>
      </c>
      <c r="G13" s="51">
        <f>1223675+133749</f>
        <v>1357424</v>
      </c>
      <c r="H13" s="213">
        <f>H21</f>
        <v>179038</v>
      </c>
      <c r="I13" s="227"/>
      <c r="J13" s="228"/>
      <c r="K13" s="213">
        <f>160000</f>
        <v>160000</v>
      </c>
      <c r="L13" s="228"/>
      <c r="M13" s="63"/>
      <c r="N13" s="63"/>
      <c r="R13" s="208"/>
      <c r="S13" s="208"/>
      <c r="T13" s="208"/>
      <c r="U13" s="208"/>
    </row>
    <row r="14" spans="1:21" ht="24.75" customHeight="1" x14ac:dyDescent="0.25">
      <c r="A14" s="221" t="s">
        <v>52</v>
      </c>
      <c r="B14" s="222"/>
      <c r="C14" s="18">
        <v>110</v>
      </c>
      <c r="D14" s="18"/>
      <c r="E14" s="31"/>
      <c r="F14" s="18" t="s">
        <v>77</v>
      </c>
      <c r="G14" s="18" t="s">
        <v>77</v>
      </c>
      <c r="H14" s="211"/>
      <c r="I14" s="212"/>
      <c r="J14" s="210"/>
      <c r="K14" s="211"/>
      <c r="L14" s="210"/>
      <c r="M14" s="63"/>
      <c r="N14" s="63"/>
      <c r="R14" s="208"/>
      <c r="S14" s="208"/>
      <c r="T14" s="208"/>
      <c r="U14" s="208"/>
    </row>
    <row r="15" spans="1:21" ht="27" customHeight="1" x14ac:dyDescent="0.25">
      <c r="A15" s="221" t="s">
        <v>53</v>
      </c>
      <c r="B15" s="222"/>
      <c r="C15" s="18">
        <v>120</v>
      </c>
      <c r="D15" s="18"/>
      <c r="E15" s="31"/>
      <c r="F15" s="18"/>
      <c r="G15" s="18" t="s">
        <v>77</v>
      </c>
      <c r="H15" s="211"/>
      <c r="I15" s="212"/>
      <c r="J15" s="210"/>
      <c r="K15" s="211"/>
      <c r="L15" s="210"/>
      <c r="M15" s="63"/>
      <c r="N15" s="63"/>
      <c r="R15" s="208"/>
      <c r="S15" s="208"/>
      <c r="T15" s="208"/>
      <c r="U15" s="208"/>
    </row>
    <row r="16" spans="1:21" ht="44.25" customHeight="1" x14ac:dyDescent="0.25">
      <c r="A16" s="209" t="s">
        <v>54</v>
      </c>
      <c r="B16" s="210"/>
      <c r="C16" s="18">
        <v>130</v>
      </c>
      <c r="D16" s="18"/>
      <c r="E16" s="31"/>
      <c r="F16" s="18"/>
      <c r="G16" s="18"/>
      <c r="H16" s="211"/>
      <c r="I16" s="212"/>
      <c r="J16" s="210"/>
      <c r="K16" s="211"/>
      <c r="L16" s="210"/>
      <c r="M16" s="63"/>
      <c r="N16" s="63"/>
      <c r="R16" s="208"/>
      <c r="S16" s="208"/>
      <c r="T16" s="208"/>
      <c r="U16" s="208"/>
    </row>
    <row r="17" spans="1:21" ht="110.25" customHeight="1" x14ac:dyDescent="0.25">
      <c r="A17" s="221" t="s">
        <v>55</v>
      </c>
      <c r="B17" s="222"/>
      <c r="C17" s="18">
        <v>140</v>
      </c>
      <c r="D17" s="18"/>
      <c r="E17" s="31"/>
      <c r="F17" s="18" t="s">
        <v>77</v>
      </c>
      <c r="G17" s="18" t="s">
        <v>77</v>
      </c>
      <c r="H17" s="211"/>
      <c r="I17" s="212"/>
      <c r="J17" s="210"/>
      <c r="K17" s="211"/>
      <c r="L17" s="210"/>
      <c r="M17" s="63"/>
      <c r="N17" s="63"/>
      <c r="R17" s="208"/>
      <c r="S17" s="208"/>
      <c r="T17" s="208"/>
      <c r="U17" s="208"/>
    </row>
    <row r="18" spans="1:21" ht="42.75" customHeight="1" x14ac:dyDescent="0.25">
      <c r="A18" s="209" t="s">
        <v>56</v>
      </c>
      <c r="B18" s="210"/>
      <c r="C18" s="18">
        <v>150</v>
      </c>
      <c r="D18" s="18"/>
      <c r="E18" s="31"/>
      <c r="F18" s="18"/>
      <c r="G18" s="18"/>
      <c r="H18" s="211"/>
      <c r="I18" s="212"/>
      <c r="J18" s="210"/>
      <c r="K18" s="211"/>
      <c r="L18" s="210"/>
      <c r="M18" s="63"/>
      <c r="N18" s="63"/>
      <c r="R18" s="208"/>
      <c r="S18" s="208"/>
      <c r="T18" s="208"/>
      <c r="U18" s="208"/>
    </row>
    <row r="19" spans="1:21" ht="17.25" customHeight="1" x14ac:dyDescent="0.25">
      <c r="A19" s="215" t="s">
        <v>57</v>
      </c>
      <c r="B19" s="210"/>
      <c r="C19" s="18">
        <v>160</v>
      </c>
      <c r="D19" s="18"/>
      <c r="E19" s="31"/>
      <c r="F19" s="18"/>
      <c r="G19" s="18"/>
      <c r="H19" s="211"/>
      <c r="I19" s="212"/>
      <c r="J19" s="210"/>
      <c r="K19" s="211"/>
      <c r="L19" s="210"/>
      <c r="M19" s="63"/>
      <c r="N19" s="63"/>
      <c r="R19" s="208"/>
      <c r="S19" s="208"/>
      <c r="T19" s="208"/>
      <c r="U19" s="208"/>
    </row>
    <row r="20" spans="1:21" ht="26.25" customHeight="1" x14ac:dyDescent="0.25">
      <c r="A20" s="221" t="s">
        <v>58</v>
      </c>
      <c r="B20" s="222"/>
      <c r="C20" s="18">
        <v>180</v>
      </c>
      <c r="D20" s="18" t="s">
        <v>77</v>
      </c>
      <c r="E20" s="31"/>
      <c r="F20" s="18" t="s">
        <v>77</v>
      </c>
      <c r="G20" s="18" t="s">
        <v>77</v>
      </c>
      <c r="H20" s="211"/>
      <c r="I20" s="212"/>
      <c r="J20" s="210"/>
      <c r="K20" s="211"/>
      <c r="L20" s="210"/>
      <c r="M20" s="63"/>
      <c r="N20" s="63"/>
      <c r="R20" s="208"/>
      <c r="S20" s="208"/>
      <c r="T20" s="208"/>
      <c r="U20" s="208"/>
    </row>
    <row r="21" spans="1:21" ht="31.5" customHeight="1" x14ac:dyDescent="0.25">
      <c r="A21" s="209" t="s">
        <v>59</v>
      </c>
      <c r="B21" s="210"/>
      <c r="C21" s="18">
        <v>200</v>
      </c>
      <c r="D21" s="18" t="s">
        <v>77</v>
      </c>
      <c r="E21" s="55">
        <f>F21+G21+H21+K21</f>
        <v>3432794.7667669998</v>
      </c>
      <c r="F21" s="51">
        <f>F22+F27+F31+7917.49</f>
        <v>1732099.5616869999</v>
      </c>
      <c r="G21" s="51">
        <f>G22+G31</f>
        <v>1357423.9950799998</v>
      </c>
      <c r="H21" s="213">
        <f>H31</f>
        <v>179038</v>
      </c>
      <c r="I21" s="220"/>
      <c r="J21" s="214"/>
      <c r="K21" s="213">
        <f>K27+K31+K40</f>
        <v>164233.21</v>
      </c>
      <c r="L21" s="214"/>
      <c r="M21" s="63"/>
      <c r="N21" s="63"/>
      <c r="R21" s="208"/>
      <c r="S21" s="208"/>
      <c r="T21" s="208"/>
      <c r="U21" s="208"/>
    </row>
    <row r="22" spans="1:21" ht="33" customHeight="1" x14ac:dyDescent="0.25">
      <c r="A22" s="209" t="s">
        <v>60</v>
      </c>
      <c r="B22" s="210"/>
      <c r="C22" s="18">
        <v>210</v>
      </c>
      <c r="D22" s="27" t="s">
        <v>277</v>
      </c>
      <c r="E22" s="55">
        <f t="shared" ref="E22:E27" si="0">F22+G22+H22+K22</f>
        <v>2333606.0567669999</v>
      </c>
      <c r="F22" s="51">
        <f>F23+F24+F25</f>
        <v>1001182.0616870001</v>
      </c>
      <c r="G22" s="51">
        <f>G23+G24+G25</f>
        <v>1332423.9950799998</v>
      </c>
      <c r="H22" s="213"/>
      <c r="I22" s="220"/>
      <c r="J22" s="214"/>
      <c r="K22" s="213"/>
      <c r="L22" s="214"/>
      <c r="M22" s="63"/>
      <c r="N22" s="63"/>
      <c r="R22" s="208"/>
      <c r="S22" s="208"/>
      <c r="T22" s="208"/>
      <c r="U22" s="208"/>
    </row>
    <row r="23" spans="1:21" ht="43.5" customHeight="1" x14ac:dyDescent="0.25">
      <c r="A23" s="209" t="s">
        <v>61</v>
      </c>
      <c r="B23" s="210"/>
      <c r="C23" s="18">
        <v>211</v>
      </c>
      <c r="D23" s="28" t="s">
        <v>278</v>
      </c>
      <c r="E23" s="55">
        <f t="shared" si="0"/>
        <v>1769625.3585000001</v>
      </c>
      <c r="F23" s="56">
        <f>'211'!L13</f>
        <v>756053.81850000005</v>
      </c>
      <c r="G23" s="56">
        <f>'211'!L27</f>
        <v>1013571.5399999999</v>
      </c>
      <c r="H23" s="213"/>
      <c r="I23" s="220"/>
      <c r="J23" s="214"/>
      <c r="K23" s="213"/>
      <c r="L23" s="214"/>
      <c r="M23" s="63"/>
      <c r="N23" s="63"/>
      <c r="R23" s="208"/>
      <c r="S23" s="208"/>
      <c r="T23" s="208"/>
      <c r="U23" s="208"/>
    </row>
    <row r="24" spans="1:21" ht="17.25" customHeight="1" x14ac:dyDescent="0.25">
      <c r="A24" s="209" t="s">
        <v>222</v>
      </c>
      <c r="B24" s="210"/>
      <c r="C24" s="18">
        <v>212</v>
      </c>
      <c r="D24" s="28" t="s">
        <v>300</v>
      </c>
      <c r="E24" s="55">
        <f t="shared" si="0"/>
        <v>16800</v>
      </c>
      <c r="F24" s="56">
        <f>'212'!L23</f>
        <v>16800</v>
      </c>
      <c r="G24" s="56"/>
      <c r="H24" s="213"/>
      <c r="I24" s="220"/>
      <c r="J24" s="214"/>
      <c r="K24" s="213"/>
      <c r="L24" s="214"/>
      <c r="M24" s="63"/>
      <c r="N24" s="63"/>
      <c r="R24" s="208"/>
      <c r="S24" s="208"/>
      <c r="T24" s="208"/>
      <c r="U24" s="208"/>
    </row>
    <row r="25" spans="1:21" ht="30.75" customHeight="1" x14ac:dyDescent="0.25">
      <c r="A25" s="209" t="s">
        <v>223</v>
      </c>
      <c r="B25" s="210"/>
      <c r="C25" s="18">
        <v>213</v>
      </c>
      <c r="D25" s="28" t="s">
        <v>279</v>
      </c>
      <c r="E25" s="55">
        <f t="shared" si="0"/>
        <v>547180.69826700003</v>
      </c>
      <c r="F25" s="56">
        <f>'213'!K24</f>
        <v>228328.24318699999</v>
      </c>
      <c r="G25" s="56">
        <f>'213'!K45</f>
        <v>318852.45507999999</v>
      </c>
      <c r="H25" s="213"/>
      <c r="I25" s="220"/>
      <c r="J25" s="214"/>
      <c r="K25" s="213"/>
      <c r="L25" s="214"/>
      <c r="M25" s="63"/>
      <c r="N25" s="63"/>
      <c r="R25" s="208"/>
      <c r="S25" s="208"/>
      <c r="T25" s="208"/>
      <c r="U25" s="208"/>
    </row>
    <row r="26" spans="1:21" ht="30.75" customHeight="1" x14ac:dyDescent="0.25">
      <c r="A26" s="209" t="s">
        <v>62</v>
      </c>
      <c r="B26" s="210"/>
      <c r="C26" s="18">
        <v>220</v>
      </c>
      <c r="D26" s="28"/>
      <c r="E26" s="46"/>
      <c r="F26" s="44"/>
      <c r="G26" s="44"/>
      <c r="H26" s="211"/>
      <c r="I26" s="212"/>
      <c r="J26" s="210"/>
      <c r="K26" s="211"/>
      <c r="L26" s="210"/>
      <c r="M26" s="63"/>
      <c r="N26" s="63"/>
      <c r="R26" s="208"/>
      <c r="S26" s="208"/>
      <c r="T26" s="208"/>
      <c r="U26" s="208"/>
    </row>
    <row r="27" spans="1:21" ht="27.75" customHeight="1" x14ac:dyDescent="0.25">
      <c r="A27" s="221" t="s">
        <v>63</v>
      </c>
      <c r="B27" s="222"/>
      <c r="C27" s="18">
        <v>230</v>
      </c>
      <c r="D27" s="28" t="s">
        <v>329</v>
      </c>
      <c r="E27" s="55">
        <f t="shared" si="0"/>
        <v>5455.0000000000009</v>
      </c>
      <c r="F27" s="56">
        <f>'291'!K24+'291'!K50+'291'!K74-181.9</f>
        <v>4800.0000000000009</v>
      </c>
      <c r="G27" s="44"/>
      <c r="H27" s="211"/>
      <c r="I27" s="212"/>
      <c r="J27" s="210"/>
      <c r="K27" s="213">
        <f>'291'!K62</f>
        <v>655</v>
      </c>
      <c r="L27" s="214"/>
      <c r="M27" s="63"/>
      <c r="N27" s="63"/>
      <c r="R27" s="208"/>
      <c r="S27" s="208"/>
      <c r="T27" s="208"/>
      <c r="U27" s="208"/>
    </row>
    <row r="28" spans="1:21" ht="0.75" customHeight="1" x14ac:dyDescent="0.25">
      <c r="A28" s="209" t="s">
        <v>75</v>
      </c>
      <c r="B28" s="210"/>
      <c r="C28" s="18"/>
      <c r="D28" s="18"/>
      <c r="E28" s="31"/>
      <c r="F28" s="18"/>
      <c r="G28" s="18"/>
      <c r="H28" s="211"/>
      <c r="I28" s="212"/>
      <c r="J28" s="210"/>
      <c r="K28" s="211"/>
      <c r="L28" s="210"/>
      <c r="M28" s="63"/>
      <c r="N28" s="63"/>
      <c r="R28" s="208"/>
      <c r="S28" s="208"/>
      <c r="T28" s="208"/>
      <c r="U28" s="208"/>
    </row>
    <row r="29" spans="1:21" ht="44.25" customHeight="1" x14ac:dyDescent="0.25">
      <c r="A29" s="209" t="s">
        <v>64</v>
      </c>
      <c r="B29" s="210"/>
      <c r="C29" s="18">
        <v>240</v>
      </c>
      <c r="D29" s="18"/>
      <c r="E29" s="31"/>
      <c r="F29" s="18"/>
      <c r="G29" s="18"/>
      <c r="H29" s="211"/>
      <c r="I29" s="212"/>
      <c r="J29" s="210"/>
      <c r="K29" s="211"/>
      <c r="L29" s="210"/>
      <c r="M29" s="63"/>
      <c r="N29" s="63"/>
      <c r="R29" s="208"/>
      <c r="S29" s="208"/>
      <c r="T29" s="208"/>
      <c r="U29" s="208"/>
    </row>
    <row r="30" spans="1:21" ht="46.5" customHeight="1" x14ac:dyDescent="0.25">
      <c r="A30" s="209" t="s">
        <v>65</v>
      </c>
      <c r="B30" s="210"/>
      <c r="C30" s="18">
        <v>250</v>
      </c>
      <c r="D30" s="28" t="s">
        <v>280</v>
      </c>
      <c r="E30" s="31"/>
      <c r="F30" s="27"/>
      <c r="G30" s="18"/>
      <c r="H30" s="211"/>
      <c r="I30" s="212"/>
      <c r="J30" s="210"/>
      <c r="K30" s="211"/>
      <c r="L30" s="210"/>
      <c r="M30" s="63"/>
      <c r="N30" s="63"/>
      <c r="R30" s="208"/>
      <c r="S30" s="208"/>
      <c r="T30" s="208"/>
      <c r="U30" s="208"/>
    </row>
    <row r="31" spans="1:21" ht="45" customHeight="1" x14ac:dyDescent="0.25">
      <c r="A31" s="209" t="s">
        <v>66</v>
      </c>
      <c r="B31" s="210"/>
      <c r="C31" s="18">
        <v>260</v>
      </c>
      <c r="D31" s="18" t="s">
        <v>77</v>
      </c>
      <c r="E31" s="55">
        <f t="shared" ref="E31" si="1">F31+G31+H31+K31</f>
        <v>1082238.0099999998</v>
      </c>
      <c r="F31" s="51">
        <f>'221'!K32+'223'!K35+'225'!K31+'226,228'!K23+'310'!K37+'340'!L24-569.05-7166.54</f>
        <v>718200.00999999989</v>
      </c>
      <c r="G31" s="51">
        <f>'226,228'!K33+'340'!L36</f>
        <v>25000</v>
      </c>
      <c r="H31" s="216">
        <f>'226,228'!K43+'225'!K45+'310'!K51</f>
        <v>179038</v>
      </c>
      <c r="I31" s="217"/>
      <c r="J31" s="218"/>
      <c r="K31" s="216">
        <f>'340'!L51-4233.21+655</f>
        <v>160000</v>
      </c>
      <c r="L31" s="219"/>
      <c r="M31" s="63"/>
      <c r="N31" s="63"/>
      <c r="R31" s="208"/>
      <c r="S31" s="208"/>
      <c r="T31" s="208"/>
      <c r="U31" s="208"/>
    </row>
    <row r="32" spans="1:21" ht="29.25" customHeight="1" x14ac:dyDescent="0.25">
      <c r="A32" s="209" t="s">
        <v>67</v>
      </c>
      <c r="B32" s="210"/>
      <c r="C32" s="18">
        <v>300</v>
      </c>
      <c r="D32" s="18" t="s">
        <v>77</v>
      </c>
      <c r="E32" s="31"/>
      <c r="F32" s="18"/>
      <c r="G32" s="18"/>
      <c r="H32" s="211"/>
      <c r="I32" s="212"/>
      <c r="J32" s="210"/>
      <c r="K32" s="211"/>
      <c r="L32" s="210"/>
      <c r="M32" s="63"/>
      <c r="N32" s="63"/>
      <c r="R32" s="208"/>
      <c r="S32" s="208"/>
      <c r="T32" s="208"/>
      <c r="U32" s="208"/>
    </row>
    <row r="33" spans="1:21" ht="21" hidden="1" customHeight="1" x14ac:dyDescent="0.25">
      <c r="A33" s="215" t="s">
        <v>76</v>
      </c>
      <c r="B33" s="210"/>
      <c r="C33" s="18" t="s">
        <v>77</v>
      </c>
      <c r="D33" s="18"/>
      <c r="E33" s="31"/>
      <c r="F33" s="18"/>
      <c r="G33" s="18"/>
      <c r="H33" s="211"/>
      <c r="I33" s="212"/>
      <c r="J33" s="210"/>
      <c r="K33" s="211"/>
      <c r="L33" s="210"/>
      <c r="M33" s="63"/>
      <c r="N33" s="63"/>
      <c r="R33" s="208"/>
      <c r="S33" s="208"/>
      <c r="T33" s="208"/>
      <c r="U33" s="208"/>
    </row>
    <row r="34" spans="1:21" ht="31.5" customHeight="1" x14ac:dyDescent="0.25">
      <c r="A34" s="209" t="s">
        <v>68</v>
      </c>
      <c r="B34" s="210"/>
      <c r="C34" s="18">
        <v>310</v>
      </c>
      <c r="D34" s="18"/>
      <c r="E34" s="31"/>
      <c r="F34" s="18"/>
      <c r="G34" s="18"/>
      <c r="H34" s="211"/>
      <c r="I34" s="212"/>
      <c r="J34" s="210"/>
      <c r="K34" s="211"/>
      <c r="L34" s="210"/>
      <c r="M34" s="63"/>
      <c r="N34" s="63"/>
      <c r="R34" s="208"/>
      <c r="S34" s="208"/>
      <c r="T34" s="208"/>
      <c r="U34" s="208"/>
    </row>
    <row r="35" spans="1:21" ht="19.5" customHeight="1" x14ac:dyDescent="0.25">
      <c r="A35" s="215" t="s">
        <v>69</v>
      </c>
      <c r="B35" s="210"/>
      <c r="C35" s="18">
        <v>320</v>
      </c>
      <c r="D35" s="18"/>
      <c r="E35" s="31"/>
      <c r="F35" s="18"/>
      <c r="G35" s="18"/>
      <c r="H35" s="211"/>
      <c r="I35" s="212"/>
      <c r="J35" s="210"/>
      <c r="K35" s="211"/>
      <c r="L35" s="210"/>
      <c r="M35" s="63"/>
      <c r="N35" s="63"/>
      <c r="R35" s="208"/>
      <c r="S35" s="208"/>
      <c r="T35" s="208"/>
      <c r="U35" s="208"/>
    </row>
    <row r="36" spans="1:21" ht="30" customHeight="1" x14ac:dyDescent="0.25">
      <c r="A36" s="209" t="s">
        <v>70</v>
      </c>
      <c r="B36" s="210"/>
      <c r="C36" s="18">
        <v>400</v>
      </c>
      <c r="D36" s="18"/>
      <c r="E36" s="31"/>
      <c r="F36" s="18"/>
      <c r="G36" s="18"/>
      <c r="H36" s="211"/>
      <c r="I36" s="212"/>
      <c r="J36" s="210"/>
      <c r="K36" s="211"/>
      <c r="L36" s="210"/>
      <c r="M36" s="63"/>
      <c r="N36" s="63"/>
      <c r="R36" s="208"/>
      <c r="S36" s="208"/>
      <c r="T36" s="208"/>
      <c r="U36" s="208"/>
    </row>
    <row r="37" spans="1:21" ht="31.5" customHeight="1" x14ac:dyDescent="0.25">
      <c r="A37" s="209" t="s">
        <v>71</v>
      </c>
      <c r="B37" s="210"/>
      <c r="C37" s="18">
        <v>410</v>
      </c>
      <c r="D37" s="18"/>
      <c r="E37" s="31"/>
      <c r="F37" s="18"/>
      <c r="G37" s="18"/>
      <c r="H37" s="211"/>
      <c r="I37" s="212"/>
      <c r="J37" s="210"/>
      <c r="K37" s="211"/>
      <c r="L37" s="210"/>
      <c r="M37" s="63"/>
      <c r="N37" s="63"/>
      <c r="R37" s="208"/>
      <c r="S37" s="208"/>
      <c r="T37" s="208"/>
      <c r="U37" s="208"/>
    </row>
    <row r="38" spans="1:21" ht="15" customHeight="1" x14ac:dyDescent="0.25">
      <c r="A38" s="215" t="s">
        <v>72</v>
      </c>
      <c r="B38" s="210"/>
      <c r="C38" s="18">
        <v>420</v>
      </c>
      <c r="D38" s="18"/>
      <c r="E38" s="31"/>
      <c r="F38" s="18"/>
      <c r="G38" s="18"/>
      <c r="H38" s="211"/>
      <c r="I38" s="212"/>
      <c r="J38" s="210"/>
      <c r="K38" s="211"/>
      <c r="L38" s="210"/>
      <c r="M38" s="63"/>
      <c r="N38" s="63"/>
      <c r="R38" s="208"/>
      <c r="S38" s="208"/>
      <c r="T38" s="208"/>
      <c r="U38" s="208"/>
    </row>
    <row r="39" spans="1:21" ht="21" hidden="1" customHeight="1" x14ac:dyDescent="0.25">
      <c r="A39" s="215" t="s">
        <v>76</v>
      </c>
      <c r="B39" s="210"/>
      <c r="C39" s="18" t="s">
        <v>77</v>
      </c>
      <c r="D39" s="18"/>
      <c r="E39" s="31"/>
      <c r="F39" s="18"/>
      <c r="G39" s="18"/>
      <c r="H39" s="211"/>
      <c r="I39" s="212"/>
      <c r="J39" s="210"/>
      <c r="K39" s="211"/>
      <c r="L39" s="210"/>
      <c r="M39" s="63"/>
      <c r="N39" s="63"/>
      <c r="R39" s="208"/>
      <c r="S39" s="208"/>
      <c r="T39" s="208"/>
      <c r="U39" s="208"/>
    </row>
    <row r="40" spans="1:21" ht="29.25" customHeight="1" x14ac:dyDescent="0.25">
      <c r="A40" s="209" t="s">
        <v>73</v>
      </c>
      <c r="B40" s="210"/>
      <c r="C40" s="18">
        <v>500</v>
      </c>
      <c r="D40" s="18" t="s">
        <v>77</v>
      </c>
      <c r="E40" s="55">
        <f t="shared" ref="E40" si="2">F40+G40+H40+K40</f>
        <v>11495.7</v>
      </c>
      <c r="F40" s="57">
        <v>7917.49</v>
      </c>
      <c r="G40" s="18"/>
      <c r="H40" s="211"/>
      <c r="I40" s="212"/>
      <c r="J40" s="210"/>
      <c r="K40" s="213">
        <f>4233.21-655</f>
        <v>3578.21</v>
      </c>
      <c r="L40" s="214"/>
      <c r="M40" s="63"/>
      <c r="N40" s="63"/>
      <c r="R40" s="208"/>
      <c r="S40" s="208"/>
      <c r="T40" s="208"/>
      <c r="U40" s="208"/>
    </row>
    <row r="41" spans="1:21" ht="30" customHeight="1" x14ac:dyDescent="0.25">
      <c r="A41" s="209" t="s">
        <v>74</v>
      </c>
      <c r="B41" s="210"/>
      <c r="C41" s="18">
        <v>600</v>
      </c>
      <c r="D41" s="18" t="s">
        <v>77</v>
      </c>
      <c r="E41" s="18"/>
      <c r="F41" s="18"/>
      <c r="G41" s="18"/>
      <c r="H41" s="211"/>
      <c r="I41" s="212"/>
      <c r="J41" s="210"/>
      <c r="K41" s="211"/>
      <c r="L41" s="210"/>
      <c r="M41" s="63"/>
      <c r="N41" s="63"/>
      <c r="R41" s="208"/>
      <c r="S41" s="208"/>
      <c r="T41" s="208"/>
      <c r="U41" s="208"/>
    </row>
    <row r="42" spans="1:21" x14ac:dyDescent="0.25">
      <c r="R42" s="208"/>
      <c r="S42" s="208"/>
      <c r="T42" s="208"/>
      <c r="U42" s="208"/>
    </row>
    <row r="43" spans="1:21" ht="7.5" customHeight="1" x14ac:dyDescent="0.25">
      <c r="R43" s="208"/>
      <c r="S43" s="208"/>
      <c r="T43" s="208"/>
      <c r="U43" s="208"/>
    </row>
    <row r="44" spans="1:21" ht="3.75" customHeight="1" x14ac:dyDescent="0.25">
      <c r="R44" s="208"/>
      <c r="S44" s="208"/>
      <c r="T44" s="208"/>
      <c r="U44" s="208"/>
    </row>
    <row r="45" spans="1:21" ht="0.75" hidden="1" customHeight="1" x14ac:dyDescent="0.25">
      <c r="R45" s="208"/>
      <c r="S45" s="208"/>
      <c r="T45" s="208"/>
      <c r="U45" s="208"/>
    </row>
    <row r="46" spans="1:21" x14ac:dyDescent="0.25">
      <c r="R46" s="208"/>
      <c r="S46" s="208"/>
      <c r="T46" s="208"/>
      <c r="U46" s="208"/>
    </row>
    <row r="47" spans="1:21" x14ac:dyDescent="0.25">
      <c r="R47" s="208"/>
      <c r="S47" s="208"/>
      <c r="T47" s="208"/>
      <c r="U47" s="208"/>
    </row>
    <row r="48" spans="1:21" x14ac:dyDescent="0.25">
      <c r="R48" s="208"/>
      <c r="S48" s="208"/>
      <c r="T48" s="208"/>
      <c r="U48" s="208"/>
    </row>
    <row r="49" spans="18:21" x14ac:dyDescent="0.25">
      <c r="R49" s="208"/>
      <c r="S49" s="208"/>
      <c r="T49" s="208"/>
      <c r="U49" s="208"/>
    </row>
    <row r="50" spans="18:21" x14ac:dyDescent="0.25">
      <c r="R50" s="208"/>
      <c r="S50" s="208"/>
      <c r="T50" s="208"/>
      <c r="U50" s="208"/>
    </row>
    <row r="51" spans="18:21" x14ac:dyDescent="0.25">
      <c r="R51" s="208"/>
      <c r="S51" s="208"/>
      <c r="T51" s="208"/>
      <c r="U51" s="208"/>
    </row>
    <row r="52" spans="18:21" x14ac:dyDescent="0.25">
      <c r="R52" s="208"/>
      <c r="S52" s="208"/>
      <c r="T52" s="208"/>
      <c r="U52" s="208"/>
    </row>
    <row r="53" spans="18:21" x14ac:dyDescent="0.25">
      <c r="R53" s="208"/>
      <c r="S53" s="208"/>
      <c r="T53" s="208"/>
      <c r="U53" s="208"/>
    </row>
    <row r="54" spans="18:21" x14ac:dyDescent="0.25">
      <c r="R54" s="208"/>
      <c r="S54" s="208"/>
      <c r="T54" s="208"/>
      <c r="U54" s="208"/>
    </row>
    <row r="55" spans="18:21" x14ac:dyDescent="0.25">
      <c r="R55" s="208"/>
      <c r="S55" s="208"/>
      <c r="T55" s="208"/>
      <c r="U55" s="208"/>
    </row>
    <row r="56" spans="18:21" x14ac:dyDescent="0.25">
      <c r="R56" s="208"/>
      <c r="S56" s="208"/>
      <c r="T56" s="208"/>
      <c r="U56" s="208"/>
    </row>
    <row r="57" spans="18:21" x14ac:dyDescent="0.25">
      <c r="R57" s="208"/>
      <c r="S57" s="208"/>
      <c r="T57" s="208"/>
      <c r="U57" s="208"/>
    </row>
    <row r="58" spans="18:21" x14ac:dyDescent="0.25">
      <c r="R58" s="208"/>
      <c r="S58" s="208"/>
      <c r="T58" s="208"/>
      <c r="U58" s="208"/>
    </row>
    <row r="59" spans="18:21" x14ac:dyDescent="0.25">
      <c r="R59" s="208"/>
      <c r="S59" s="208"/>
      <c r="T59" s="208"/>
      <c r="U59" s="208"/>
    </row>
    <row r="60" spans="18:21" x14ac:dyDescent="0.25">
      <c r="R60" s="208"/>
      <c r="S60" s="208"/>
      <c r="T60" s="208"/>
      <c r="U60" s="208"/>
    </row>
    <row r="61" spans="18:21" x14ac:dyDescent="0.25">
      <c r="R61" s="208"/>
      <c r="S61" s="208"/>
      <c r="T61" s="208"/>
      <c r="U61" s="208"/>
    </row>
    <row r="62" spans="18:21" x14ac:dyDescent="0.25">
      <c r="R62" s="208"/>
      <c r="S62" s="208"/>
      <c r="T62" s="208"/>
      <c r="U62" s="208"/>
    </row>
    <row r="63" spans="18:21" x14ac:dyDescent="0.25">
      <c r="R63" s="208"/>
      <c r="S63" s="208"/>
      <c r="T63" s="208"/>
      <c r="U63" s="208"/>
    </row>
    <row r="64" spans="18:21" x14ac:dyDescent="0.25">
      <c r="R64" s="208"/>
      <c r="S64" s="208"/>
      <c r="T64" s="208"/>
      <c r="U64" s="208"/>
    </row>
    <row r="65" spans="18:21" x14ac:dyDescent="0.25">
      <c r="R65" s="208"/>
      <c r="S65" s="208"/>
      <c r="T65" s="208"/>
      <c r="U65" s="208"/>
    </row>
    <row r="66" spans="18:21" x14ac:dyDescent="0.25">
      <c r="R66" s="208"/>
      <c r="S66" s="208"/>
      <c r="T66" s="208"/>
      <c r="U66" s="208"/>
    </row>
    <row r="67" spans="18:21" x14ac:dyDescent="0.25">
      <c r="R67" s="208"/>
      <c r="S67" s="208"/>
      <c r="T67" s="208"/>
      <c r="U67" s="208"/>
    </row>
    <row r="68" spans="18:21" x14ac:dyDescent="0.25">
      <c r="R68" s="208"/>
      <c r="S68" s="208"/>
      <c r="T68" s="208"/>
      <c r="U68" s="208"/>
    </row>
    <row r="69" spans="18:21" x14ac:dyDescent="0.25">
      <c r="R69" s="208"/>
      <c r="S69" s="208"/>
      <c r="T69" s="208"/>
      <c r="U69" s="208"/>
    </row>
    <row r="70" spans="18:21" x14ac:dyDescent="0.25">
      <c r="R70" s="208"/>
      <c r="S70" s="208"/>
      <c r="T70" s="208"/>
      <c r="U70" s="208"/>
    </row>
    <row r="71" spans="18:21" x14ac:dyDescent="0.25">
      <c r="R71" s="208"/>
      <c r="S71" s="208"/>
      <c r="T71" s="208"/>
      <c r="U71" s="208"/>
    </row>
    <row r="72" spans="18:21" x14ac:dyDescent="0.25">
      <c r="R72" s="208"/>
      <c r="S72" s="208"/>
      <c r="T72" s="208"/>
      <c r="U72" s="208"/>
    </row>
    <row r="73" spans="18:21" x14ac:dyDescent="0.25">
      <c r="R73" s="208"/>
      <c r="S73" s="208"/>
      <c r="T73" s="208"/>
      <c r="U73" s="208"/>
    </row>
    <row r="74" spans="18:21" x14ac:dyDescent="0.25">
      <c r="R74" s="208"/>
      <c r="S74" s="208"/>
      <c r="T74" s="208"/>
      <c r="U74" s="208"/>
    </row>
    <row r="75" spans="18:21" x14ac:dyDescent="0.25">
      <c r="R75" s="208"/>
      <c r="S75" s="208"/>
      <c r="T75" s="208"/>
      <c r="U75" s="208"/>
    </row>
    <row r="76" spans="18:21" x14ac:dyDescent="0.25">
      <c r="R76" s="208"/>
      <c r="S76" s="208"/>
      <c r="T76" s="208"/>
      <c r="U76" s="208"/>
    </row>
    <row r="77" spans="18:21" x14ac:dyDescent="0.25">
      <c r="R77" s="208"/>
      <c r="S77" s="208"/>
      <c r="T77" s="208"/>
      <c r="U77" s="208"/>
    </row>
    <row r="78" spans="18:21" x14ac:dyDescent="0.25">
      <c r="R78" s="208"/>
      <c r="S78" s="208"/>
      <c r="T78" s="208"/>
      <c r="U78" s="208"/>
    </row>
    <row r="79" spans="18:21" x14ac:dyDescent="0.25">
      <c r="R79" s="208"/>
      <c r="S79" s="208"/>
      <c r="T79" s="208"/>
      <c r="U79" s="208"/>
    </row>
    <row r="80" spans="18:21" x14ac:dyDescent="0.25">
      <c r="R80" s="208"/>
      <c r="S80" s="208"/>
      <c r="T80" s="208"/>
      <c r="U80" s="208"/>
    </row>
    <row r="81" spans="18:21" x14ac:dyDescent="0.25">
      <c r="R81" s="208"/>
      <c r="S81" s="208"/>
      <c r="T81" s="208"/>
      <c r="U81" s="208"/>
    </row>
    <row r="82" spans="18:21" x14ac:dyDescent="0.25">
      <c r="R82" s="208"/>
      <c r="S82" s="208"/>
      <c r="T82" s="208"/>
      <c r="U82" s="208"/>
    </row>
    <row r="83" spans="18:21" x14ac:dyDescent="0.25">
      <c r="R83" s="208"/>
      <c r="S83" s="208"/>
      <c r="T83" s="208"/>
      <c r="U83" s="208"/>
    </row>
    <row r="84" spans="18:21" x14ac:dyDescent="0.25">
      <c r="R84" s="208"/>
      <c r="S84" s="208"/>
      <c r="T84" s="208"/>
      <c r="U84" s="208"/>
    </row>
    <row r="85" spans="18:21" x14ac:dyDescent="0.25">
      <c r="R85" s="208"/>
      <c r="S85" s="208"/>
      <c r="T85" s="208"/>
      <c r="U85" s="208"/>
    </row>
    <row r="86" spans="18:21" x14ac:dyDescent="0.25">
      <c r="R86" s="208"/>
      <c r="S86" s="208"/>
      <c r="T86" s="208"/>
      <c r="U86" s="208"/>
    </row>
    <row r="87" spans="18:21" x14ac:dyDescent="0.25">
      <c r="R87" s="208"/>
      <c r="S87" s="208"/>
      <c r="T87" s="208"/>
      <c r="U87" s="208"/>
    </row>
    <row r="88" spans="18:21" x14ac:dyDescent="0.25">
      <c r="R88" s="208"/>
      <c r="S88" s="208"/>
      <c r="T88" s="208"/>
      <c r="U88" s="208"/>
    </row>
    <row r="89" spans="18:21" x14ac:dyDescent="0.25">
      <c r="R89" s="208"/>
      <c r="S89" s="208"/>
      <c r="T89" s="208"/>
      <c r="U89" s="208"/>
    </row>
    <row r="90" spans="18:21" x14ac:dyDescent="0.25">
      <c r="R90" s="208"/>
      <c r="S90" s="208"/>
      <c r="T90" s="208"/>
      <c r="U90" s="208"/>
    </row>
    <row r="91" spans="18:21" x14ac:dyDescent="0.25">
      <c r="R91" s="208"/>
      <c r="S91" s="208"/>
      <c r="T91" s="208"/>
      <c r="U91" s="208"/>
    </row>
    <row r="92" spans="18:21" x14ac:dyDescent="0.25">
      <c r="R92" s="208"/>
      <c r="S92" s="208"/>
      <c r="T92" s="208"/>
      <c r="U92" s="208"/>
    </row>
    <row r="93" spans="18:21" x14ac:dyDescent="0.25">
      <c r="R93" s="208"/>
      <c r="S93" s="208"/>
      <c r="T93" s="208"/>
      <c r="U93" s="208"/>
    </row>
    <row r="94" spans="18:21" x14ac:dyDescent="0.25">
      <c r="R94" s="208"/>
      <c r="S94" s="208"/>
      <c r="T94" s="208"/>
      <c r="U94" s="208"/>
    </row>
    <row r="95" spans="18:21" x14ac:dyDescent="0.25">
      <c r="R95" s="208"/>
      <c r="S95" s="208"/>
      <c r="T95" s="208"/>
      <c r="U95" s="208"/>
    </row>
    <row r="96" spans="18:21" x14ac:dyDescent="0.25">
      <c r="R96" s="208"/>
      <c r="S96" s="208"/>
      <c r="T96" s="208"/>
      <c r="U96" s="208"/>
    </row>
    <row r="97" spans="18:21" x14ac:dyDescent="0.25">
      <c r="R97" s="208"/>
      <c r="S97" s="208"/>
      <c r="T97" s="208"/>
      <c r="U97" s="208"/>
    </row>
    <row r="98" spans="18:21" x14ac:dyDescent="0.25">
      <c r="R98" s="208"/>
      <c r="S98" s="208"/>
      <c r="T98" s="208"/>
      <c r="U98" s="208"/>
    </row>
    <row r="99" spans="18:21" x14ac:dyDescent="0.25">
      <c r="R99" s="208"/>
      <c r="S99" s="208"/>
      <c r="T99" s="208"/>
      <c r="U99" s="208"/>
    </row>
    <row r="100" spans="18:21" x14ac:dyDescent="0.25">
      <c r="R100" s="208"/>
      <c r="S100" s="208"/>
      <c r="T100" s="208"/>
      <c r="U100" s="208"/>
    </row>
    <row r="101" spans="18:21" x14ac:dyDescent="0.25">
      <c r="R101" s="208"/>
      <c r="S101" s="208"/>
      <c r="T101" s="208"/>
      <c r="U101" s="208"/>
    </row>
    <row r="102" spans="18:21" x14ac:dyDescent="0.25">
      <c r="R102" s="208"/>
      <c r="S102" s="208"/>
      <c r="T102" s="208"/>
      <c r="U102" s="208"/>
    </row>
    <row r="103" spans="18:21" x14ac:dyDescent="0.25">
      <c r="R103" s="208"/>
      <c r="S103" s="208"/>
      <c r="T103" s="208"/>
      <c r="U103" s="208"/>
    </row>
    <row r="104" spans="18:21" x14ac:dyDescent="0.25">
      <c r="R104" s="208"/>
      <c r="S104" s="208"/>
      <c r="T104" s="208"/>
      <c r="U104" s="208"/>
    </row>
    <row r="105" spans="18:21" x14ac:dyDescent="0.25">
      <c r="R105" s="208"/>
      <c r="S105" s="208"/>
      <c r="T105" s="208"/>
      <c r="U105" s="208"/>
    </row>
    <row r="106" spans="18:21" x14ac:dyDescent="0.25">
      <c r="R106" s="208"/>
      <c r="S106" s="208"/>
      <c r="T106" s="208"/>
      <c r="U106" s="208"/>
    </row>
    <row r="107" spans="18:21" x14ac:dyDescent="0.25">
      <c r="R107" s="208"/>
      <c r="S107" s="208"/>
      <c r="T107" s="208"/>
      <c r="U107" s="208"/>
    </row>
    <row r="108" spans="18:21" x14ac:dyDescent="0.25">
      <c r="R108" s="208"/>
      <c r="S108" s="208"/>
      <c r="T108" s="208"/>
      <c r="U108" s="208"/>
    </row>
    <row r="109" spans="18:21" x14ac:dyDescent="0.25">
      <c r="R109" s="208"/>
      <c r="S109" s="208"/>
      <c r="T109" s="208"/>
      <c r="U109" s="208"/>
    </row>
    <row r="110" spans="18:21" x14ac:dyDescent="0.25">
      <c r="R110" s="208"/>
      <c r="S110" s="208"/>
      <c r="T110" s="208"/>
      <c r="U110" s="208"/>
    </row>
    <row r="111" spans="18:21" x14ac:dyDescent="0.25">
      <c r="R111" s="208"/>
      <c r="S111" s="208"/>
      <c r="T111" s="208"/>
      <c r="U111" s="208"/>
    </row>
    <row r="112" spans="18:21" x14ac:dyDescent="0.25">
      <c r="R112" s="208"/>
      <c r="S112" s="208"/>
      <c r="T112" s="208"/>
      <c r="U112" s="208"/>
    </row>
    <row r="113" spans="18:21" x14ac:dyDescent="0.25">
      <c r="R113" s="208"/>
      <c r="S113" s="208"/>
      <c r="T113" s="208"/>
      <c r="U113" s="208"/>
    </row>
    <row r="114" spans="18:21" x14ac:dyDescent="0.25">
      <c r="R114" s="208"/>
      <c r="S114" s="208"/>
      <c r="T114" s="208"/>
      <c r="U114" s="208"/>
    </row>
    <row r="115" spans="18:21" x14ac:dyDescent="0.25">
      <c r="R115" s="208"/>
      <c r="S115" s="208"/>
      <c r="T115" s="208"/>
      <c r="U115" s="208"/>
    </row>
    <row r="116" spans="18:21" x14ac:dyDescent="0.25">
      <c r="R116" s="208"/>
      <c r="S116" s="208"/>
      <c r="T116" s="208"/>
      <c r="U116" s="208"/>
    </row>
    <row r="117" spans="18:21" x14ac:dyDescent="0.25">
      <c r="R117" s="208"/>
      <c r="S117" s="208"/>
      <c r="T117" s="208"/>
      <c r="U117" s="208"/>
    </row>
    <row r="118" spans="18:21" x14ac:dyDescent="0.25">
      <c r="R118" s="208"/>
      <c r="S118" s="208"/>
      <c r="T118" s="208"/>
      <c r="U118" s="208"/>
    </row>
    <row r="119" spans="18:21" x14ac:dyDescent="0.25">
      <c r="R119" s="208"/>
      <c r="S119" s="208"/>
      <c r="T119" s="208"/>
      <c r="U119" s="208"/>
    </row>
    <row r="120" spans="18:21" x14ac:dyDescent="0.25">
      <c r="R120" s="208"/>
      <c r="S120" s="208"/>
      <c r="T120" s="208"/>
      <c r="U120" s="208"/>
    </row>
    <row r="121" spans="18:21" x14ac:dyDescent="0.25">
      <c r="R121" s="208"/>
      <c r="S121" s="208"/>
      <c r="T121" s="208"/>
      <c r="U121" s="208"/>
    </row>
    <row r="122" spans="18:21" x14ac:dyDescent="0.25">
      <c r="R122" s="208"/>
      <c r="S122" s="208"/>
      <c r="T122" s="208"/>
      <c r="U122" s="208"/>
    </row>
    <row r="123" spans="18:21" x14ac:dyDescent="0.25">
      <c r="R123" s="208"/>
      <c r="S123" s="208"/>
      <c r="T123" s="208"/>
      <c r="U123" s="208"/>
    </row>
    <row r="124" spans="18:21" x14ac:dyDescent="0.25">
      <c r="R124" s="208"/>
      <c r="S124" s="208"/>
      <c r="T124" s="208"/>
      <c r="U124" s="208"/>
    </row>
    <row r="125" spans="18:21" x14ac:dyDescent="0.25">
      <c r="R125" s="208"/>
      <c r="S125" s="208"/>
      <c r="T125" s="208"/>
      <c r="U125" s="208"/>
    </row>
    <row r="126" spans="18:21" x14ac:dyDescent="0.25">
      <c r="R126" s="208"/>
      <c r="S126" s="208"/>
      <c r="T126" s="208"/>
      <c r="U126" s="208"/>
    </row>
    <row r="127" spans="18:21" x14ac:dyDescent="0.25">
      <c r="R127" s="208"/>
      <c r="S127" s="208"/>
      <c r="T127" s="208"/>
      <c r="U127" s="208"/>
    </row>
    <row r="128" spans="18:21" x14ac:dyDescent="0.25">
      <c r="R128" s="208"/>
      <c r="S128" s="208"/>
      <c r="T128" s="208"/>
      <c r="U128" s="208"/>
    </row>
    <row r="129" spans="18:21" x14ac:dyDescent="0.25">
      <c r="R129" s="208"/>
      <c r="S129" s="208"/>
      <c r="T129" s="208"/>
      <c r="U129" s="208"/>
    </row>
    <row r="130" spans="18:21" x14ac:dyDescent="0.25">
      <c r="R130" s="208"/>
      <c r="S130" s="208"/>
    </row>
    <row r="131" spans="18:21" x14ac:dyDescent="0.25">
      <c r="R131" s="208"/>
      <c r="S131" s="208"/>
    </row>
    <row r="132" spans="18:21" x14ac:dyDescent="0.25">
      <c r="R132" s="208"/>
      <c r="S132" s="208"/>
    </row>
    <row r="133" spans="18:21" x14ac:dyDescent="0.25">
      <c r="R133" s="208"/>
      <c r="S133" s="208"/>
    </row>
    <row r="134" spans="18:21" x14ac:dyDescent="0.25">
      <c r="R134" s="208"/>
      <c r="S134" s="208"/>
    </row>
    <row r="135" spans="18:21" x14ac:dyDescent="0.25">
      <c r="R135" s="208"/>
      <c r="S135" s="208"/>
    </row>
    <row r="136" spans="18:21" x14ac:dyDescent="0.25">
      <c r="R136" s="208"/>
      <c r="S136" s="208"/>
    </row>
    <row r="137" spans="18:21" x14ac:dyDescent="0.25">
      <c r="R137" s="208"/>
      <c r="S137" s="208"/>
    </row>
    <row r="138" spans="18:21" x14ac:dyDescent="0.25">
      <c r="R138" s="208"/>
      <c r="S138" s="208"/>
    </row>
    <row r="139" spans="18:21" x14ac:dyDescent="0.25">
      <c r="R139" s="208"/>
      <c r="S139" s="208"/>
    </row>
    <row r="140" spans="18:21" x14ac:dyDescent="0.25">
      <c r="R140" s="208"/>
      <c r="S140" s="208"/>
    </row>
    <row r="141" spans="18:21" x14ac:dyDescent="0.25">
      <c r="R141" s="208"/>
      <c r="S141" s="208"/>
    </row>
    <row r="142" spans="18:21" x14ac:dyDescent="0.25">
      <c r="R142" s="208"/>
      <c r="S142" s="208"/>
    </row>
    <row r="143" spans="18:21" x14ac:dyDescent="0.25">
      <c r="R143" s="208"/>
      <c r="S143" s="208"/>
    </row>
    <row r="144" spans="18:21" x14ac:dyDescent="0.25">
      <c r="R144" s="208"/>
      <c r="S144" s="208"/>
    </row>
    <row r="145" spans="18:19" x14ac:dyDescent="0.25">
      <c r="R145" s="208"/>
      <c r="S145" s="208"/>
    </row>
    <row r="146" spans="18:19" x14ac:dyDescent="0.25">
      <c r="R146" s="208"/>
      <c r="S146" s="208"/>
    </row>
  </sheetData>
  <mergeCells count="378">
    <mergeCell ref="R2:S2"/>
    <mergeCell ref="T2:U2"/>
    <mergeCell ref="R3:S3"/>
    <mergeCell ref="T3:U3"/>
    <mergeCell ref="A4:L4"/>
    <mergeCell ref="R4:S4"/>
    <mergeCell ref="T4:U4"/>
    <mergeCell ref="J1:L1"/>
    <mergeCell ref="R1:S1"/>
    <mergeCell ref="T1:U1"/>
    <mergeCell ref="A5:L5"/>
    <mergeCell ref="R5:S5"/>
    <mergeCell ref="T5:U5"/>
    <mergeCell ref="R6:S6"/>
    <mergeCell ref="T6:U6"/>
    <mergeCell ref="A7:B11"/>
    <mergeCell ref="C7:C11"/>
    <mergeCell ref="D7:D11"/>
    <mergeCell ref="E7:L8"/>
    <mergeCell ref="R7:S7"/>
    <mergeCell ref="T7:U7"/>
    <mergeCell ref="R8:S8"/>
    <mergeCell ref="T8:U8"/>
    <mergeCell ref="E9:E11"/>
    <mergeCell ref="F9:L9"/>
    <mergeCell ref="R9:S9"/>
    <mergeCell ref="T9:U9"/>
    <mergeCell ref="F10:F11"/>
    <mergeCell ref="G10:G11"/>
    <mergeCell ref="H10:J11"/>
    <mergeCell ref="K10:L11"/>
    <mergeCell ref="R10:S10"/>
    <mergeCell ref="T10:U10"/>
    <mergeCell ref="R11:S11"/>
    <mergeCell ref="T11:U11"/>
    <mergeCell ref="A12:B12"/>
    <mergeCell ref="H12:J12"/>
    <mergeCell ref="K12:L12"/>
    <mergeCell ref="R12:S12"/>
    <mergeCell ref="T12:U12"/>
    <mergeCell ref="A13:B13"/>
    <mergeCell ref="H13:J13"/>
    <mergeCell ref="K13:L13"/>
    <mergeCell ref="R13:S13"/>
    <mergeCell ref="T13:U13"/>
    <mergeCell ref="A14:B14"/>
    <mergeCell ref="H14:J14"/>
    <mergeCell ref="K14:L14"/>
    <mergeCell ref="R14:S14"/>
    <mergeCell ref="T14:U14"/>
    <mergeCell ref="A15:B15"/>
    <mergeCell ref="H15:J15"/>
    <mergeCell ref="K15:L15"/>
    <mergeCell ref="R15:S15"/>
    <mergeCell ref="T15:U15"/>
    <mergeCell ref="A16:B16"/>
    <mergeCell ref="H16:J16"/>
    <mergeCell ref="K16:L16"/>
    <mergeCell ref="R16:S16"/>
    <mergeCell ref="T16:U16"/>
    <mergeCell ref="A17:B17"/>
    <mergeCell ref="H17:J17"/>
    <mergeCell ref="K17:L17"/>
    <mergeCell ref="R17:S17"/>
    <mergeCell ref="T17:U17"/>
    <mergeCell ref="A18:B18"/>
    <mergeCell ref="H18:J18"/>
    <mergeCell ref="K18:L18"/>
    <mergeCell ref="R18:S18"/>
    <mergeCell ref="T18:U18"/>
    <mergeCell ref="A19:B19"/>
    <mergeCell ref="H19:J19"/>
    <mergeCell ref="K19:L19"/>
    <mergeCell ref="R19:S19"/>
    <mergeCell ref="T19:U19"/>
    <mergeCell ref="A20:B20"/>
    <mergeCell ref="H20:J20"/>
    <mergeCell ref="K20:L20"/>
    <mergeCell ref="R20:S20"/>
    <mergeCell ref="T20:U20"/>
    <mergeCell ref="A21:B21"/>
    <mergeCell ref="H21:J21"/>
    <mergeCell ref="K21:L21"/>
    <mergeCell ref="R21:S21"/>
    <mergeCell ref="T21:U21"/>
    <mergeCell ref="A22:B22"/>
    <mergeCell ref="H22:J22"/>
    <mergeCell ref="K22:L22"/>
    <mergeCell ref="R22:S22"/>
    <mergeCell ref="T22:U22"/>
    <mergeCell ref="A23:B23"/>
    <mergeCell ref="H23:J23"/>
    <mergeCell ref="K23:L23"/>
    <mergeCell ref="R23:S23"/>
    <mergeCell ref="T23:U23"/>
    <mergeCell ref="A24:B24"/>
    <mergeCell ref="H24:J24"/>
    <mergeCell ref="K24:L24"/>
    <mergeCell ref="R24:S24"/>
    <mergeCell ref="T24:U24"/>
    <mergeCell ref="A27:B27"/>
    <mergeCell ref="H27:J27"/>
    <mergeCell ref="K27:L27"/>
    <mergeCell ref="R27:S27"/>
    <mergeCell ref="T27:U27"/>
    <mergeCell ref="A25:B25"/>
    <mergeCell ref="H25:J25"/>
    <mergeCell ref="K25:L25"/>
    <mergeCell ref="R25:S25"/>
    <mergeCell ref="T25:U25"/>
    <mergeCell ref="A26:B26"/>
    <mergeCell ref="H26:J26"/>
    <mergeCell ref="K26:L26"/>
    <mergeCell ref="R26:S26"/>
    <mergeCell ref="T26:U26"/>
    <mergeCell ref="A28:B28"/>
    <mergeCell ref="H28:J28"/>
    <mergeCell ref="K28:L28"/>
    <mergeCell ref="R28:S28"/>
    <mergeCell ref="T28:U28"/>
    <mergeCell ref="A29:B29"/>
    <mergeCell ref="H29:J29"/>
    <mergeCell ref="K29:L29"/>
    <mergeCell ref="R29:S29"/>
    <mergeCell ref="T29:U29"/>
    <mergeCell ref="A30:B30"/>
    <mergeCell ref="H30:J30"/>
    <mergeCell ref="K30:L30"/>
    <mergeCell ref="R30:S30"/>
    <mergeCell ref="T30:U30"/>
    <mergeCell ref="A31:B31"/>
    <mergeCell ref="H31:J31"/>
    <mergeCell ref="K31:L31"/>
    <mergeCell ref="R31:S31"/>
    <mergeCell ref="T31:U31"/>
    <mergeCell ref="A32:B32"/>
    <mergeCell ref="H32:J32"/>
    <mergeCell ref="K32:L32"/>
    <mergeCell ref="R32:S32"/>
    <mergeCell ref="T32:U32"/>
    <mergeCell ref="A33:B33"/>
    <mergeCell ref="H33:J33"/>
    <mergeCell ref="K33:L33"/>
    <mergeCell ref="R33:S33"/>
    <mergeCell ref="T33:U33"/>
    <mergeCell ref="A34:B34"/>
    <mergeCell ref="H34:J34"/>
    <mergeCell ref="K34:L34"/>
    <mergeCell ref="R34:S34"/>
    <mergeCell ref="T34:U34"/>
    <mergeCell ref="A35:B35"/>
    <mergeCell ref="H35:J35"/>
    <mergeCell ref="K35:L35"/>
    <mergeCell ref="R35:S35"/>
    <mergeCell ref="T35:U35"/>
    <mergeCell ref="A36:B36"/>
    <mergeCell ref="H36:J36"/>
    <mergeCell ref="K36:L36"/>
    <mergeCell ref="R36:S36"/>
    <mergeCell ref="T36:U36"/>
    <mergeCell ref="A37:B37"/>
    <mergeCell ref="H37:J37"/>
    <mergeCell ref="K37:L37"/>
    <mergeCell ref="R37:S37"/>
    <mergeCell ref="T37:U37"/>
    <mergeCell ref="A38:B38"/>
    <mergeCell ref="H38:J38"/>
    <mergeCell ref="K38:L38"/>
    <mergeCell ref="R38:S38"/>
    <mergeCell ref="T38:U38"/>
    <mergeCell ref="A39:B39"/>
    <mergeCell ref="H39:J39"/>
    <mergeCell ref="K39:L39"/>
    <mergeCell ref="R39:S39"/>
    <mergeCell ref="T39:U39"/>
    <mergeCell ref="A40:B40"/>
    <mergeCell ref="H40:J40"/>
    <mergeCell ref="K40:L40"/>
    <mergeCell ref="R40:S40"/>
    <mergeCell ref="T40:U40"/>
    <mergeCell ref="A41:B41"/>
    <mergeCell ref="H41:J41"/>
    <mergeCell ref="K41:L41"/>
    <mergeCell ref="R41:S41"/>
    <mergeCell ref="T41:U41"/>
    <mergeCell ref="R46:S46"/>
    <mergeCell ref="T46:U46"/>
    <mergeCell ref="R47:S47"/>
    <mergeCell ref="T47:U47"/>
    <mergeCell ref="R48:S48"/>
    <mergeCell ref="T48:U48"/>
    <mergeCell ref="R45:S45"/>
    <mergeCell ref="T45:U45"/>
    <mergeCell ref="R42:S42"/>
    <mergeCell ref="T42:U42"/>
    <mergeCell ref="R43:S43"/>
    <mergeCell ref="T43:U43"/>
    <mergeCell ref="R44:S44"/>
    <mergeCell ref="T44:U44"/>
    <mergeCell ref="R52:S52"/>
    <mergeCell ref="T52:U52"/>
    <mergeCell ref="R53:S53"/>
    <mergeCell ref="T53:U53"/>
    <mergeCell ref="R54:S54"/>
    <mergeCell ref="T54:U54"/>
    <mergeCell ref="R49:S49"/>
    <mergeCell ref="T49:U49"/>
    <mergeCell ref="R50:S50"/>
    <mergeCell ref="T50:U50"/>
    <mergeCell ref="R51:S51"/>
    <mergeCell ref="T51:U51"/>
    <mergeCell ref="R58:S58"/>
    <mergeCell ref="T58:U58"/>
    <mergeCell ref="R59:S59"/>
    <mergeCell ref="T59:U59"/>
    <mergeCell ref="R60:S60"/>
    <mergeCell ref="T60:U60"/>
    <mergeCell ref="R55:S55"/>
    <mergeCell ref="T55:U55"/>
    <mergeCell ref="R56:S56"/>
    <mergeCell ref="T56:U56"/>
    <mergeCell ref="R57:S57"/>
    <mergeCell ref="T57:U57"/>
    <mergeCell ref="R64:S64"/>
    <mergeCell ref="T64:U64"/>
    <mergeCell ref="R65:S65"/>
    <mergeCell ref="T65:U65"/>
    <mergeCell ref="R66:S66"/>
    <mergeCell ref="T66:U66"/>
    <mergeCell ref="R61:S61"/>
    <mergeCell ref="T61:U61"/>
    <mergeCell ref="R62:S62"/>
    <mergeCell ref="T62:U62"/>
    <mergeCell ref="R63:S63"/>
    <mergeCell ref="T63:U63"/>
    <mergeCell ref="R70:S70"/>
    <mergeCell ref="T70:U70"/>
    <mergeCell ref="R71:S71"/>
    <mergeCell ref="T71:U71"/>
    <mergeCell ref="R72:S72"/>
    <mergeCell ref="T72:U72"/>
    <mergeCell ref="R67:S67"/>
    <mergeCell ref="T67:U67"/>
    <mergeCell ref="R68:S68"/>
    <mergeCell ref="T68:U68"/>
    <mergeCell ref="R69:S69"/>
    <mergeCell ref="T69:U69"/>
    <mergeCell ref="R76:S76"/>
    <mergeCell ref="T76:U76"/>
    <mergeCell ref="R77:S77"/>
    <mergeCell ref="T77:U77"/>
    <mergeCell ref="R78:S78"/>
    <mergeCell ref="T78:U78"/>
    <mergeCell ref="R73:S73"/>
    <mergeCell ref="T73:U73"/>
    <mergeCell ref="R74:S74"/>
    <mergeCell ref="T74:U74"/>
    <mergeCell ref="R75:S75"/>
    <mergeCell ref="T75:U75"/>
    <mergeCell ref="R82:S82"/>
    <mergeCell ref="T82:U82"/>
    <mergeCell ref="R83:S83"/>
    <mergeCell ref="T83:U83"/>
    <mergeCell ref="R84:S84"/>
    <mergeCell ref="T84:U84"/>
    <mergeCell ref="R79:S79"/>
    <mergeCell ref="T79:U79"/>
    <mergeCell ref="R80:S80"/>
    <mergeCell ref="T80:U80"/>
    <mergeCell ref="R81:S81"/>
    <mergeCell ref="T81:U81"/>
    <mergeCell ref="R88:S88"/>
    <mergeCell ref="T88:U88"/>
    <mergeCell ref="R89:S89"/>
    <mergeCell ref="T89:U89"/>
    <mergeCell ref="R90:S90"/>
    <mergeCell ref="T90:U90"/>
    <mergeCell ref="R85:S85"/>
    <mergeCell ref="T85:U85"/>
    <mergeCell ref="R86:S86"/>
    <mergeCell ref="T86:U86"/>
    <mergeCell ref="R87:S87"/>
    <mergeCell ref="T87:U87"/>
    <mergeCell ref="R94:S94"/>
    <mergeCell ref="T94:U94"/>
    <mergeCell ref="R95:S95"/>
    <mergeCell ref="T95:U95"/>
    <mergeCell ref="R96:S96"/>
    <mergeCell ref="T96:U96"/>
    <mergeCell ref="R91:S91"/>
    <mergeCell ref="T91:U91"/>
    <mergeCell ref="R92:S92"/>
    <mergeCell ref="T92:U92"/>
    <mergeCell ref="R93:S93"/>
    <mergeCell ref="T93:U93"/>
    <mergeCell ref="R100:S100"/>
    <mergeCell ref="T100:U100"/>
    <mergeCell ref="R101:S101"/>
    <mergeCell ref="T101:U101"/>
    <mergeCell ref="R102:S102"/>
    <mergeCell ref="T102:U102"/>
    <mergeCell ref="R97:S97"/>
    <mergeCell ref="T97:U97"/>
    <mergeCell ref="R98:S98"/>
    <mergeCell ref="T98:U98"/>
    <mergeCell ref="R99:S99"/>
    <mergeCell ref="T99:U99"/>
    <mergeCell ref="R106:S106"/>
    <mergeCell ref="T106:U106"/>
    <mergeCell ref="R107:S107"/>
    <mergeCell ref="T107:U107"/>
    <mergeCell ref="R108:S108"/>
    <mergeCell ref="T108:U108"/>
    <mergeCell ref="R103:S103"/>
    <mergeCell ref="T103:U103"/>
    <mergeCell ref="R104:S104"/>
    <mergeCell ref="T104:U104"/>
    <mergeCell ref="R105:S105"/>
    <mergeCell ref="T105:U105"/>
    <mergeCell ref="R112:S112"/>
    <mergeCell ref="T112:U112"/>
    <mergeCell ref="R113:S113"/>
    <mergeCell ref="T113:U113"/>
    <mergeCell ref="R114:S114"/>
    <mergeCell ref="T114:U114"/>
    <mergeCell ref="R109:S109"/>
    <mergeCell ref="T109:U109"/>
    <mergeCell ref="R110:S110"/>
    <mergeCell ref="T110:U110"/>
    <mergeCell ref="R111:S111"/>
    <mergeCell ref="T111:U111"/>
    <mergeCell ref="R118:S118"/>
    <mergeCell ref="T118:U118"/>
    <mergeCell ref="R119:S119"/>
    <mergeCell ref="T119:U119"/>
    <mergeCell ref="R120:S120"/>
    <mergeCell ref="T120:U120"/>
    <mergeCell ref="R115:S115"/>
    <mergeCell ref="T115:U115"/>
    <mergeCell ref="R116:S116"/>
    <mergeCell ref="T116:U116"/>
    <mergeCell ref="R117:S117"/>
    <mergeCell ref="T117:U117"/>
    <mergeCell ref="R124:S124"/>
    <mergeCell ref="T124:U124"/>
    <mergeCell ref="R125:S125"/>
    <mergeCell ref="T125:U125"/>
    <mergeCell ref="R126:S126"/>
    <mergeCell ref="T126:U126"/>
    <mergeCell ref="R121:S121"/>
    <mergeCell ref="T121:U121"/>
    <mergeCell ref="R122:S122"/>
    <mergeCell ref="T122:U122"/>
    <mergeCell ref="R123:S123"/>
    <mergeCell ref="T123:U123"/>
    <mergeCell ref="R130:S130"/>
    <mergeCell ref="R131:S131"/>
    <mergeCell ref="R132:S132"/>
    <mergeCell ref="R133:S133"/>
    <mergeCell ref="R134:S134"/>
    <mergeCell ref="R135:S135"/>
    <mergeCell ref="R127:S127"/>
    <mergeCell ref="T127:U127"/>
    <mergeCell ref="R128:S128"/>
    <mergeCell ref="T128:U128"/>
    <mergeCell ref="R129:S129"/>
    <mergeCell ref="T129:U129"/>
    <mergeCell ref="R142:S142"/>
    <mergeCell ref="R143:S143"/>
    <mergeCell ref="R144:S144"/>
    <mergeCell ref="R145:S145"/>
    <mergeCell ref="R146:S146"/>
    <mergeCell ref="R136:S136"/>
    <mergeCell ref="R137:S137"/>
    <mergeCell ref="R138:S138"/>
    <mergeCell ref="R139:S139"/>
    <mergeCell ref="R140:S140"/>
    <mergeCell ref="R141:S141"/>
  </mergeCells>
  <pageMargins left="0.70866141732283472" right="0" top="0.15748031496062992" bottom="0.39370078740157483" header="0.19685039370078741" footer="0.19685039370078741"/>
  <pageSetup paperSize="9" scale="67" orientation="portrait" r:id="rId1"/>
  <rowBreaks count="1" manualBreakCount="1">
    <brk id="42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zoomScaleNormal="100" zoomScaleSheetLayoutView="100" workbookViewId="0">
      <selection activeCell="C26" sqref="C26"/>
    </sheetView>
  </sheetViews>
  <sheetFormatPr defaultRowHeight="15" x14ac:dyDescent="0.25"/>
  <cols>
    <col min="1" max="1" width="14.85546875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10.140625" style="9" customWidth="1"/>
    <col min="9" max="9" width="10.28515625" style="9" customWidth="1"/>
    <col min="10" max="10" width="8.28515625" style="9" customWidth="1"/>
    <col min="11" max="11" width="8.42578125" style="9" customWidth="1"/>
    <col min="12" max="12" width="7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ht="7.5" customHeight="1" x14ac:dyDescent="0.25">
      <c r="R1" s="208"/>
      <c r="S1" s="208"/>
      <c r="T1" s="208"/>
      <c r="U1" s="208"/>
    </row>
    <row r="2" spans="1:21" ht="3.75" customHeight="1" x14ac:dyDescent="0.25">
      <c r="R2" s="208"/>
      <c r="S2" s="208"/>
      <c r="T2" s="208"/>
      <c r="U2" s="208"/>
    </row>
    <row r="3" spans="1:21" ht="0.75" hidden="1" customHeight="1" x14ac:dyDescent="0.25">
      <c r="R3" s="208"/>
      <c r="S3" s="208"/>
      <c r="T3" s="208"/>
      <c r="U3" s="208"/>
    </row>
    <row r="4" spans="1:21" ht="12" customHeight="1" x14ac:dyDescent="0.25">
      <c r="J4" s="176" t="s">
        <v>286</v>
      </c>
      <c r="K4" s="176"/>
      <c r="L4" s="176"/>
      <c r="R4" s="208"/>
      <c r="S4" s="208"/>
      <c r="T4" s="208"/>
      <c r="U4" s="208"/>
    </row>
    <row r="5" spans="1:21" hidden="1" x14ac:dyDescent="0.25">
      <c r="R5" s="208"/>
      <c r="S5" s="208"/>
      <c r="T5" s="208"/>
      <c r="U5" s="208"/>
    </row>
    <row r="6" spans="1:21" ht="6" hidden="1" customHeight="1" x14ac:dyDescent="0.25">
      <c r="R6" s="208"/>
      <c r="S6" s="208"/>
      <c r="T6" s="208"/>
      <c r="U6" s="208"/>
    </row>
    <row r="7" spans="1:21" ht="0.75" hidden="1" customHeight="1" x14ac:dyDescent="0.25">
      <c r="R7" s="208"/>
      <c r="S7" s="208"/>
      <c r="T7" s="208"/>
      <c r="U7" s="208"/>
    </row>
    <row r="8" spans="1:21" hidden="1" x14ac:dyDescent="0.25">
      <c r="R8" s="208"/>
      <c r="S8" s="208"/>
      <c r="T8" s="208"/>
      <c r="U8" s="208"/>
    </row>
    <row r="9" spans="1:21" hidden="1" x14ac:dyDescent="0.25">
      <c r="R9" s="208"/>
      <c r="S9" s="208"/>
      <c r="T9" s="208"/>
      <c r="U9" s="208"/>
    </row>
    <row r="10" spans="1:21" ht="18" hidden="1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R10" s="208"/>
      <c r="S10" s="208"/>
      <c r="T10" s="208"/>
      <c r="U10" s="208"/>
    </row>
    <row r="11" spans="1:21" ht="15.75" customHeight="1" x14ac:dyDescent="0.3">
      <c r="A11" s="187" t="s">
        <v>78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60"/>
      <c r="N11" s="60"/>
      <c r="R11" s="208"/>
      <c r="S11" s="208"/>
      <c r="T11" s="208"/>
      <c r="U11" s="208"/>
    </row>
    <row r="12" spans="1:21" ht="15" customHeight="1" x14ac:dyDescent="0.3">
      <c r="A12" s="187" t="s">
        <v>79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60"/>
      <c r="N12" s="60"/>
      <c r="R12" s="208"/>
      <c r="S12" s="208"/>
      <c r="T12" s="208"/>
      <c r="U12" s="208"/>
    </row>
    <row r="13" spans="1:21" ht="15" customHeight="1" x14ac:dyDescent="0.3">
      <c r="A13" s="187" t="s">
        <v>349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60"/>
      <c r="N13" s="60"/>
      <c r="R13" s="208"/>
      <c r="S13" s="208"/>
      <c r="T13" s="208"/>
      <c r="U13" s="208"/>
    </row>
    <row r="14" spans="1:21" hidden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R14" s="208"/>
      <c r="S14" s="208"/>
      <c r="T14" s="208"/>
      <c r="U14" s="208"/>
    </row>
    <row r="15" spans="1:21" x14ac:dyDescent="0.25">
      <c r="A15" s="241" t="s">
        <v>25</v>
      </c>
      <c r="B15" s="241" t="s">
        <v>43</v>
      </c>
      <c r="C15" s="241" t="s">
        <v>80</v>
      </c>
      <c r="D15" s="242" t="s">
        <v>81</v>
      </c>
      <c r="E15" s="245"/>
      <c r="F15" s="245"/>
      <c r="G15" s="245"/>
      <c r="H15" s="245"/>
      <c r="I15" s="245"/>
      <c r="J15" s="245"/>
      <c r="K15" s="245"/>
      <c r="L15" s="246"/>
      <c r="M15" s="22"/>
      <c r="N15" s="22"/>
      <c r="R15" s="208"/>
      <c r="S15" s="208"/>
      <c r="T15" s="208"/>
      <c r="U15" s="208"/>
    </row>
    <row r="16" spans="1:21" ht="10.5" customHeight="1" x14ac:dyDescent="0.25">
      <c r="A16" s="243"/>
      <c r="B16" s="243"/>
      <c r="C16" s="243"/>
      <c r="D16" s="247"/>
      <c r="E16" s="248"/>
      <c r="F16" s="248"/>
      <c r="G16" s="248"/>
      <c r="H16" s="248"/>
      <c r="I16" s="248"/>
      <c r="J16" s="248"/>
      <c r="K16" s="248"/>
      <c r="L16" s="249"/>
      <c r="M16" s="22"/>
      <c r="N16" s="22"/>
      <c r="R16" s="208"/>
      <c r="S16" s="208"/>
      <c r="T16" s="208"/>
      <c r="U16" s="208"/>
    </row>
    <row r="17" spans="1:21" ht="12.75" customHeight="1" x14ac:dyDescent="0.25">
      <c r="A17" s="243"/>
      <c r="B17" s="243"/>
      <c r="C17" s="243"/>
      <c r="D17" s="250" t="s">
        <v>82</v>
      </c>
      <c r="E17" s="251"/>
      <c r="F17" s="252"/>
      <c r="G17" s="259" t="s">
        <v>47</v>
      </c>
      <c r="H17" s="260"/>
      <c r="I17" s="260"/>
      <c r="J17" s="260"/>
      <c r="K17" s="260"/>
      <c r="L17" s="261"/>
      <c r="M17" s="22"/>
      <c r="N17" s="22"/>
      <c r="R17" s="208"/>
      <c r="S17" s="208"/>
      <c r="T17" s="208"/>
      <c r="U17" s="208"/>
    </row>
    <row r="18" spans="1:21" x14ac:dyDescent="0.25">
      <c r="A18" s="243"/>
      <c r="B18" s="243"/>
      <c r="C18" s="243"/>
      <c r="D18" s="253"/>
      <c r="E18" s="254"/>
      <c r="F18" s="255"/>
      <c r="G18" s="262" t="s">
        <v>83</v>
      </c>
      <c r="H18" s="263"/>
      <c r="I18" s="264"/>
      <c r="J18" s="262" t="s">
        <v>84</v>
      </c>
      <c r="K18" s="263"/>
      <c r="L18" s="264"/>
      <c r="M18" s="22"/>
      <c r="N18" s="22"/>
      <c r="R18" s="208"/>
      <c r="S18" s="208"/>
      <c r="T18" s="208"/>
      <c r="U18" s="208"/>
    </row>
    <row r="19" spans="1:21" ht="76.5" customHeight="1" x14ac:dyDescent="0.25">
      <c r="A19" s="243"/>
      <c r="B19" s="243"/>
      <c r="C19" s="243"/>
      <c r="D19" s="256"/>
      <c r="E19" s="257"/>
      <c r="F19" s="258"/>
      <c r="G19" s="265"/>
      <c r="H19" s="266"/>
      <c r="I19" s="267"/>
      <c r="J19" s="265"/>
      <c r="K19" s="266"/>
      <c r="L19" s="267"/>
      <c r="M19" s="22"/>
      <c r="N19" s="22"/>
      <c r="R19" s="208"/>
      <c r="S19" s="208"/>
      <c r="T19" s="208"/>
      <c r="U19" s="208"/>
    </row>
    <row r="20" spans="1:21" ht="78" customHeight="1" x14ac:dyDescent="0.25">
      <c r="A20" s="244"/>
      <c r="B20" s="244"/>
      <c r="C20" s="244"/>
      <c r="D20" s="47" t="s">
        <v>345</v>
      </c>
      <c r="E20" s="47" t="s">
        <v>346</v>
      </c>
      <c r="F20" s="47" t="s">
        <v>347</v>
      </c>
      <c r="G20" s="47" t="s">
        <v>345</v>
      </c>
      <c r="H20" s="47" t="s">
        <v>346</v>
      </c>
      <c r="I20" s="47" t="s">
        <v>348</v>
      </c>
      <c r="J20" s="47" t="s">
        <v>303</v>
      </c>
      <c r="K20" s="47" t="s">
        <v>304</v>
      </c>
      <c r="L20" s="47" t="s">
        <v>305</v>
      </c>
      <c r="M20" s="22"/>
      <c r="N20" s="22"/>
      <c r="R20" s="208"/>
      <c r="S20" s="208"/>
      <c r="T20" s="208"/>
      <c r="U20" s="208"/>
    </row>
    <row r="21" spans="1:21" ht="12.75" customHeight="1" x14ac:dyDescent="0.25">
      <c r="A21" s="44">
        <v>1</v>
      </c>
      <c r="B21" s="44">
        <v>2</v>
      </c>
      <c r="C21" s="44">
        <v>3</v>
      </c>
      <c r="D21" s="44">
        <v>4</v>
      </c>
      <c r="E21" s="44">
        <v>5</v>
      </c>
      <c r="F21" s="44">
        <v>6</v>
      </c>
      <c r="G21" s="44">
        <v>7</v>
      </c>
      <c r="H21" s="44">
        <v>8</v>
      </c>
      <c r="I21" s="44">
        <v>9</v>
      </c>
      <c r="J21" s="44">
        <v>10</v>
      </c>
      <c r="K21" s="44">
        <v>11</v>
      </c>
      <c r="L21" s="44">
        <v>12</v>
      </c>
      <c r="M21" s="22"/>
      <c r="N21" s="22"/>
      <c r="R21" s="208"/>
      <c r="S21" s="208"/>
      <c r="T21" s="208"/>
      <c r="U21" s="208"/>
    </row>
    <row r="22" spans="1:21" ht="89.25" customHeight="1" x14ac:dyDescent="0.25">
      <c r="A22" s="24" t="s">
        <v>85</v>
      </c>
      <c r="B22" s="27" t="s">
        <v>275</v>
      </c>
      <c r="C22" s="18">
        <v>2019</v>
      </c>
      <c r="D22" s="51">
        <f>т.2!E31</f>
        <v>1082238.0099999998</v>
      </c>
      <c r="E22" s="51">
        <v>920860</v>
      </c>
      <c r="F22" s="51">
        <v>920860</v>
      </c>
      <c r="G22" s="51">
        <f>D22</f>
        <v>1082238.0099999998</v>
      </c>
      <c r="H22" s="59">
        <f>E22</f>
        <v>920860</v>
      </c>
      <c r="I22" s="56">
        <f>F22</f>
        <v>920860</v>
      </c>
      <c r="J22" s="18"/>
      <c r="K22" s="44"/>
      <c r="L22" s="44"/>
      <c r="M22" s="22"/>
      <c r="N22" s="22"/>
      <c r="R22" s="208"/>
      <c r="S22" s="208"/>
      <c r="T22" s="208"/>
      <c r="U22" s="208"/>
    </row>
    <row r="23" spans="1:21" ht="119.25" customHeight="1" x14ac:dyDescent="0.25">
      <c r="A23" s="25" t="s">
        <v>86</v>
      </c>
      <c r="B23" s="42" t="s">
        <v>276</v>
      </c>
      <c r="C23" s="43">
        <v>2019</v>
      </c>
      <c r="D23" s="40"/>
      <c r="E23" s="40"/>
      <c r="F23" s="40"/>
      <c r="G23" s="40"/>
      <c r="H23" s="40"/>
      <c r="I23" s="40"/>
      <c r="J23" s="40"/>
      <c r="K23" s="40"/>
      <c r="L23" s="41"/>
      <c r="M23" s="22"/>
      <c r="N23" s="22"/>
      <c r="R23" s="208"/>
      <c r="S23" s="208"/>
      <c r="T23" s="208"/>
      <c r="U23" s="208"/>
    </row>
    <row r="24" spans="1:21" ht="12.75" hidden="1" customHeight="1" x14ac:dyDescent="0.25">
      <c r="A24" s="26" t="s">
        <v>76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  <c r="M24" s="22"/>
      <c r="N24" s="22"/>
      <c r="R24" s="208"/>
      <c r="S24" s="208"/>
      <c r="T24" s="208"/>
      <c r="U24" s="208"/>
    </row>
    <row r="25" spans="1:21" ht="12.75" customHeight="1" x14ac:dyDescent="0.25">
      <c r="A25" s="26" t="s">
        <v>87</v>
      </c>
      <c r="B25" s="43">
        <v>1002</v>
      </c>
      <c r="C25" s="40">
        <v>2019</v>
      </c>
      <c r="D25" s="40"/>
      <c r="E25" s="40"/>
      <c r="F25" s="40"/>
      <c r="G25" s="40"/>
      <c r="H25" s="40"/>
      <c r="I25" s="40"/>
      <c r="J25" s="40"/>
      <c r="K25" s="40"/>
      <c r="L25" s="41"/>
      <c r="M25" s="22"/>
      <c r="N25" s="22"/>
      <c r="R25" s="208"/>
      <c r="S25" s="208"/>
      <c r="T25" s="208"/>
      <c r="U25" s="208"/>
    </row>
    <row r="26" spans="1:21" ht="12.75" customHeight="1" x14ac:dyDescent="0.25">
      <c r="A26" s="16" t="s">
        <v>88</v>
      </c>
      <c r="B26" s="43">
        <v>1003</v>
      </c>
      <c r="C26" s="40">
        <v>2019</v>
      </c>
      <c r="D26" s="40"/>
      <c r="E26" s="40"/>
      <c r="F26" s="40"/>
      <c r="G26" s="40"/>
      <c r="H26" s="40"/>
      <c r="I26" s="40"/>
      <c r="J26" s="40"/>
      <c r="K26" s="40"/>
      <c r="L26" s="41"/>
      <c r="M26" s="22"/>
      <c r="N26" s="22"/>
      <c r="R26" s="208"/>
      <c r="S26" s="208"/>
      <c r="T26" s="208"/>
      <c r="U26" s="208"/>
    </row>
    <row r="27" spans="1:21" ht="73.5" customHeight="1" x14ac:dyDescent="0.25">
      <c r="A27" s="45" t="s">
        <v>89</v>
      </c>
      <c r="B27" s="18">
        <v>2001</v>
      </c>
      <c r="C27" s="18">
        <v>2019</v>
      </c>
      <c r="D27" s="51">
        <f>D22</f>
        <v>1082238.0099999998</v>
      </c>
      <c r="E27" s="51">
        <f>E22</f>
        <v>920860</v>
      </c>
      <c r="F27" s="51">
        <f>F22</f>
        <v>920860</v>
      </c>
      <c r="G27" s="51">
        <f>D27</f>
        <v>1082238.0099999998</v>
      </c>
      <c r="H27" s="59">
        <f>H22</f>
        <v>920860</v>
      </c>
      <c r="I27" s="56">
        <f>I22</f>
        <v>920860</v>
      </c>
      <c r="J27" s="16"/>
      <c r="K27" s="16"/>
      <c r="L27" s="23"/>
      <c r="M27" s="22"/>
      <c r="N27" s="22"/>
      <c r="R27" s="208"/>
      <c r="S27" s="208"/>
      <c r="T27" s="208"/>
      <c r="U27" s="208"/>
    </row>
    <row r="28" spans="1:21" ht="14.25" customHeight="1" x14ac:dyDescent="0.25">
      <c r="A28" s="26" t="s">
        <v>76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23"/>
      <c r="M28" s="22"/>
      <c r="N28" s="22"/>
      <c r="R28" s="208"/>
      <c r="S28" s="208"/>
      <c r="T28" s="208"/>
      <c r="U28" s="208"/>
    </row>
    <row r="29" spans="1:21" ht="36" customHeight="1" x14ac:dyDescent="0.25">
      <c r="A29" s="45" t="s">
        <v>319</v>
      </c>
      <c r="B29" s="18"/>
      <c r="C29" s="18">
        <v>2019</v>
      </c>
      <c r="D29" s="51">
        <f>D27</f>
        <v>1082238.0099999998</v>
      </c>
      <c r="E29" s="18"/>
      <c r="F29" s="18"/>
      <c r="G29" s="51">
        <f>D29</f>
        <v>1082238.0099999998</v>
      </c>
      <c r="H29" s="18"/>
      <c r="I29" s="18"/>
      <c r="J29" s="16"/>
      <c r="K29" s="16"/>
      <c r="L29" s="23"/>
      <c r="M29" s="22"/>
      <c r="N29" s="22"/>
      <c r="R29" s="208"/>
      <c r="S29" s="208"/>
      <c r="T29" s="208"/>
      <c r="U29" s="208"/>
    </row>
    <row r="30" spans="1:21" ht="12.75" customHeight="1" x14ac:dyDescent="0.25">
      <c r="B30" s="18"/>
      <c r="C30" s="18">
        <v>2019</v>
      </c>
      <c r="D30" s="51"/>
      <c r="E30" s="18"/>
      <c r="F30" s="18"/>
      <c r="G30" s="51"/>
      <c r="H30" s="18"/>
      <c r="I30" s="18"/>
      <c r="J30" s="16"/>
      <c r="K30" s="16"/>
      <c r="L30" s="23"/>
      <c r="M30" s="22"/>
      <c r="N30" s="22"/>
      <c r="R30" s="208"/>
      <c r="S30" s="208"/>
      <c r="T30" s="208"/>
      <c r="U30" s="208"/>
    </row>
    <row r="31" spans="1:21" ht="12.75" customHeight="1" x14ac:dyDescent="0.25">
      <c r="A31" s="45"/>
      <c r="B31" s="18"/>
      <c r="C31" s="18">
        <v>2019</v>
      </c>
      <c r="D31" s="51"/>
      <c r="E31" s="18"/>
      <c r="F31" s="18"/>
      <c r="G31" s="51"/>
      <c r="H31" s="18"/>
      <c r="I31" s="18"/>
      <c r="J31" s="16"/>
      <c r="K31" s="16"/>
      <c r="L31" s="23"/>
      <c r="M31" s="22"/>
      <c r="N31" s="22"/>
      <c r="R31" s="87"/>
      <c r="S31" s="87"/>
      <c r="T31" s="87"/>
      <c r="U31" s="87"/>
    </row>
    <row r="32" spans="1:21" ht="22.5" customHeight="1" x14ac:dyDescent="0.25">
      <c r="R32" s="208"/>
      <c r="S32" s="208"/>
      <c r="T32" s="208"/>
      <c r="U32" s="208"/>
    </row>
    <row r="33" spans="18:21" x14ac:dyDescent="0.25">
      <c r="R33" s="208"/>
      <c r="S33" s="208"/>
      <c r="T33" s="208"/>
      <c r="U33" s="208"/>
    </row>
    <row r="34" spans="18:21" x14ac:dyDescent="0.25">
      <c r="R34" s="208"/>
      <c r="S34" s="208"/>
      <c r="T34" s="208"/>
      <c r="U34" s="208"/>
    </row>
    <row r="35" spans="18:21" x14ac:dyDescent="0.25">
      <c r="R35" s="208"/>
      <c r="S35" s="208"/>
      <c r="T35" s="208"/>
      <c r="U35" s="208"/>
    </row>
    <row r="36" spans="18:21" x14ac:dyDescent="0.25">
      <c r="R36" s="208"/>
      <c r="S36" s="208"/>
      <c r="T36" s="208"/>
      <c r="U36" s="208"/>
    </row>
    <row r="37" spans="18:21" x14ac:dyDescent="0.25">
      <c r="R37" s="208"/>
      <c r="S37" s="208"/>
      <c r="T37" s="208"/>
      <c r="U37" s="208"/>
    </row>
    <row r="38" spans="18:21" x14ac:dyDescent="0.25">
      <c r="R38" s="208"/>
      <c r="S38" s="208"/>
      <c r="T38" s="208"/>
      <c r="U38" s="208"/>
    </row>
    <row r="39" spans="18:21" x14ac:dyDescent="0.25">
      <c r="R39" s="208"/>
      <c r="S39" s="208"/>
      <c r="T39" s="208"/>
      <c r="U39" s="208"/>
    </row>
    <row r="40" spans="18:21" x14ac:dyDescent="0.25">
      <c r="R40" s="208"/>
      <c r="S40" s="208"/>
      <c r="T40" s="208"/>
      <c r="U40" s="208"/>
    </row>
    <row r="41" spans="18:21" x14ac:dyDescent="0.25">
      <c r="R41" s="208"/>
      <c r="S41" s="208"/>
      <c r="T41" s="208"/>
      <c r="U41" s="208"/>
    </row>
    <row r="42" spans="18:21" x14ac:dyDescent="0.25">
      <c r="R42" s="208"/>
      <c r="S42" s="208"/>
      <c r="T42" s="208"/>
      <c r="U42" s="208"/>
    </row>
    <row r="43" spans="18:21" x14ac:dyDescent="0.25">
      <c r="R43" s="208"/>
      <c r="S43" s="208"/>
      <c r="T43" s="208"/>
      <c r="U43" s="208"/>
    </row>
    <row r="44" spans="18:21" x14ac:dyDescent="0.25">
      <c r="R44" s="208"/>
      <c r="S44" s="208"/>
      <c r="T44" s="208"/>
      <c r="U44" s="208"/>
    </row>
    <row r="45" spans="18:21" x14ac:dyDescent="0.25">
      <c r="R45" s="208"/>
      <c r="S45" s="208"/>
      <c r="T45" s="208"/>
      <c r="U45" s="208"/>
    </row>
    <row r="46" spans="18:21" x14ac:dyDescent="0.25">
      <c r="R46" s="208"/>
      <c r="S46" s="208"/>
      <c r="T46" s="208"/>
      <c r="U46" s="208"/>
    </row>
    <row r="47" spans="18:21" x14ac:dyDescent="0.25">
      <c r="R47" s="208"/>
      <c r="S47" s="208"/>
      <c r="T47" s="208"/>
      <c r="U47" s="208"/>
    </row>
    <row r="48" spans="18:21" x14ac:dyDescent="0.25">
      <c r="R48" s="208"/>
      <c r="S48" s="208"/>
      <c r="T48" s="208"/>
      <c r="U48" s="208"/>
    </row>
    <row r="49" spans="18:21" x14ac:dyDescent="0.25">
      <c r="R49" s="208"/>
      <c r="S49" s="208"/>
      <c r="T49" s="208"/>
      <c r="U49" s="208"/>
    </row>
    <row r="50" spans="18:21" x14ac:dyDescent="0.25">
      <c r="R50" s="208"/>
      <c r="S50" s="208"/>
      <c r="T50" s="208"/>
      <c r="U50" s="208"/>
    </row>
    <row r="51" spans="18:21" x14ac:dyDescent="0.25">
      <c r="R51" s="208"/>
      <c r="S51" s="208"/>
      <c r="T51" s="208"/>
      <c r="U51" s="208"/>
    </row>
    <row r="52" spans="18:21" x14ac:dyDescent="0.25">
      <c r="R52" s="208"/>
      <c r="S52" s="208"/>
      <c r="T52" s="208"/>
      <c r="U52" s="208"/>
    </row>
    <row r="53" spans="18:21" x14ac:dyDescent="0.25">
      <c r="R53" s="208"/>
      <c r="S53" s="208"/>
      <c r="T53" s="208"/>
      <c r="U53" s="208"/>
    </row>
    <row r="54" spans="18:21" x14ac:dyDescent="0.25">
      <c r="R54" s="208"/>
      <c r="S54" s="208"/>
      <c r="T54" s="208"/>
      <c r="U54" s="208"/>
    </row>
    <row r="55" spans="18:21" x14ac:dyDescent="0.25">
      <c r="R55" s="208"/>
      <c r="S55" s="208"/>
      <c r="T55" s="208"/>
      <c r="U55" s="208"/>
    </row>
    <row r="56" spans="18:21" x14ac:dyDescent="0.25">
      <c r="R56" s="208"/>
      <c r="S56" s="208"/>
      <c r="T56" s="208"/>
      <c r="U56" s="208"/>
    </row>
    <row r="57" spans="18:21" x14ac:dyDescent="0.25">
      <c r="R57" s="208"/>
      <c r="S57" s="208"/>
      <c r="T57" s="208"/>
      <c r="U57" s="208"/>
    </row>
    <row r="58" spans="18:21" x14ac:dyDescent="0.25">
      <c r="R58" s="208"/>
      <c r="S58" s="208"/>
      <c r="T58" s="208"/>
      <c r="U58" s="208"/>
    </row>
    <row r="59" spans="18:21" x14ac:dyDescent="0.25">
      <c r="R59" s="208"/>
      <c r="S59" s="208"/>
      <c r="T59" s="208"/>
      <c r="U59" s="208"/>
    </row>
    <row r="60" spans="18:21" x14ac:dyDescent="0.25">
      <c r="R60" s="208"/>
      <c r="S60" s="208"/>
      <c r="T60" s="208"/>
      <c r="U60" s="208"/>
    </row>
    <row r="61" spans="18:21" x14ac:dyDescent="0.25">
      <c r="R61" s="208"/>
      <c r="S61" s="208"/>
      <c r="T61" s="208"/>
      <c r="U61" s="208"/>
    </row>
    <row r="62" spans="18:21" x14ac:dyDescent="0.25">
      <c r="R62" s="208"/>
      <c r="S62" s="208"/>
      <c r="T62" s="208"/>
      <c r="U62" s="208"/>
    </row>
    <row r="63" spans="18:21" x14ac:dyDescent="0.25">
      <c r="R63" s="208"/>
      <c r="S63" s="208"/>
      <c r="T63" s="208"/>
      <c r="U63" s="208"/>
    </row>
    <row r="64" spans="18:21" x14ac:dyDescent="0.25">
      <c r="R64" s="208"/>
      <c r="S64" s="208"/>
      <c r="T64" s="208"/>
      <c r="U64" s="208"/>
    </row>
    <row r="65" spans="18:21" x14ac:dyDescent="0.25">
      <c r="R65" s="208"/>
      <c r="S65" s="208"/>
      <c r="T65" s="208"/>
      <c r="U65" s="208"/>
    </row>
    <row r="66" spans="18:21" x14ac:dyDescent="0.25">
      <c r="R66" s="208"/>
      <c r="S66" s="208"/>
      <c r="T66" s="208"/>
      <c r="U66" s="208"/>
    </row>
    <row r="67" spans="18:21" x14ac:dyDescent="0.25">
      <c r="R67" s="208"/>
      <c r="S67" s="208"/>
      <c r="T67" s="208"/>
      <c r="U67" s="208"/>
    </row>
    <row r="68" spans="18:21" x14ac:dyDescent="0.25">
      <c r="R68" s="208"/>
      <c r="S68" s="208"/>
      <c r="T68" s="208"/>
      <c r="U68" s="208"/>
    </row>
    <row r="69" spans="18:21" x14ac:dyDescent="0.25">
      <c r="R69" s="208"/>
      <c r="S69" s="208"/>
      <c r="T69" s="208"/>
      <c r="U69" s="208"/>
    </row>
    <row r="70" spans="18:21" x14ac:dyDescent="0.25">
      <c r="R70" s="208"/>
      <c r="S70" s="208"/>
      <c r="T70" s="208"/>
      <c r="U70" s="208"/>
    </row>
    <row r="71" spans="18:21" x14ac:dyDescent="0.25">
      <c r="R71" s="208"/>
      <c r="S71" s="208"/>
      <c r="T71" s="208"/>
      <c r="U71" s="208"/>
    </row>
    <row r="72" spans="18:21" x14ac:dyDescent="0.25">
      <c r="R72" s="208"/>
      <c r="S72" s="208"/>
      <c r="T72" s="208"/>
      <c r="U72" s="208"/>
    </row>
    <row r="73" spans="18:21" x14ac:dyDescent="0.25">
      <c r="R73" s="208"/>
      <c r="S73" s="208"/>
      <c r="T73" s="208"/>
      <c r="U73" s="208"/>
    </row>
    <row r="74" spans="18:21" x14ac:dyDescent="0.25">
      <c r="R74" s="208"/>
      <c r="S74" s="208"/>
      <c r="T74" s="208"/>
      <c r="U74" s="208"/>
    </row>
    <row r="75" spans="18:21" x14ac:dyDescent="0.25">
      <c r="R75" s="208"/>
      <c r="S75" s="208"/>
      <c r="T75" s="208"/>
      <c r="U75" s="208"/>
    </row>
    <row r="76" spans="18:21" x14ac:dyDescent="0.25">
      <c r="R76" s="208"/>
      <c r="S76" s="208"/>
      <c r="T76" s="208"/>
      <c r="U76" s="208"/>
    </row>
    <row r="77" spans="18:21" x14ac:dyDescent="0.25">
      <c r="R77" s="208"/>
      <c r="S77" s="208"/>
      <c r="T77" s="208"/>
      <c r="U77" s="208"/>
    </row>
    <row r="78" spans="18:21" x14ac:dyDescent="0.25">
      <c r="R78" s="208"/>
      <c r="S78" s="208"/>
      <c r="T78" s="208"/>
      <c r="U78" s="208"/>
    </row>
    <row r="79" spans="18:21" x14ac:dyDescent="0.25">
      <c r="R79" s="208"/>
      <c r="S79" s="208"/>
      <c r="T79" s="208"/>
      <c r="U79" s="208"/>
    </row>
    <row r="80" spans="18:21" x14ac:dyDescent="0.25">
      <c r="R80" s="208"/>
      <c r="S80" s="208"/>
      <c r="T80" s="208"/>
      <c r="U80" s="208"/>
    </row>
    <row r="81" spans="18:21" x14ac:dyDescent="0.25">
      <c r="R81" s="208"/>
      <c r="S81" s="208"/>
      <c r="T81" s="208"/>
      <c r="U81" s="208"/>
    </row>
    <row r="82" spans="18:21" x14ac:dyDescent="0.25">
      <c r="R82" s="208"/>
      <c r="S82" s="208"/>
      <c r="T82" s="208"/>
      <c r="U82" s="208"/>
    </row>
    <row r="83" spans="18:21" x14ac:dyDescent="0.25">
      <c r="R83" s="208"/>
      <c r="S83" s="208"/>
      <c r="T83" s="208"/>
      <c r="U83" s="208"/>
    </row>
    <row r="84" spans="18:21" x14ac:dyDescent="0.25">
      <c r="R84" s="208"/>
      <c r="S84" s="208"/>
      <c r="T84" s="208"/>
      <c r="U84" s="208"/>
    </row>
    <row r="85" spans="18:21" x14ac:dyDescent="0.25">
      <c r="R85" s="208"/>
      <c r="S85" s="208"/>
      <c r="T85" s="208"/>
      <c r="U85" s="208"/>
    </row>
    <row r="86" spans="18:21" x14ac:dyDescent="0.25">
      <c r="R86" s="208"/>
      <c r="S86" s="208"/>
      <c r="T86" s="208"/>
      <c r="U86" s="208"/>
    </row>
    <row r="87" spans="18:21" x14ac:dyDescent="0.25">
      <c r="R87" s="208"/>
      <c r="S87" s="208"/>
      <c r="T87" s="208"/>
      <c r="U87" s="208"/>
    </row>
    <row r="88" spans="18:21" x14ac:dyDescent="0.25">
      <c r="R88" s="208"/>
      <c r="S88" s="208"/>
      <c r="T88" s="208"/>
      <c r="U88" s="208"/>
    </row>
    <row r="89" spans="18:21" x14ac:dyDescent="0.25">
      <c r="R89" s="208"/>
      <c r="S89" s="208"/>
      <c r="T89" s="208"/>
      <c r="U89" s="208"/>
    </row>
    <row r="90" spans="18:21" x14ac:dyDescent="0.25">
      <c r="R90" s="208"/>
      <c r="S90" s="208"/>
      <c r="T90" s="208"/>
      <c r="U90" s="208"/>
    </row>
    <row r="91" spans="18:21" x14ac:dyDescent="0.25">
      <c r="R91" s="208"/>
      <c r="S91" s="208"/>
      <c r="T91" s="208"/>
      <c r="U91" s="208"/>
    </row>
    <row r="92" spans="18:21" x14ac:dyDescent="0.25">
      <c r="R92" s="208"/>
      <c r="S92" s="208"/>
      <c r="T92" s="208"/>
      <c r="U92" s="208"/>
    </row>
    <row r="93" spans="18:21" x14ac:dyDescent="0.25">
      <c r="R93" s="208"/>
      <c r="S93" s="208"/>
      <c r="T93" s="208"/>
      <c r="U93" s="208"/>
    </row>
    <row r="94" spans="18:21" x14ac:dyDescent="0.25">
      <c r="R94" s="208"/>
      <c r="S94" s="208"/>
      <c r="T94" s="208"/>
      <c r="U94" s="208"/>
    </row>
    <row r="95" spans="18:21" x14ac:dyDescent="0.25">
      <c r="R95" s="208"/>
      <c r="S95" s="208"/>
      <c r="T95" s="208"/>
      <c r="U95" s="208"/>
    </row>
    <row r="96" spans="18:21" x14ac:dyDescent="0.25">
      <c r="R96" s="208"/>
      <c r="S96" s="208"/>
      <c r="T96" s="208"/>
      <c r="U96" s="208"/>
    </row>
    <row r="97" spans="18:21" x14ac:dyDescent="0.25">
      <c r="R97" s="208"/>
      <c r="S97" s="208"/>
      <c r="T97" s="208"/>
      <c r="U97" s="208"/>
    </row>
    <row r="98" spans="18:21" x14ac:dyDescent="0.25">
      <c r="R98" s="208"/>
      <c r="S98" s="208"/>
      <c r="T98" s="208"/>
      <c r="U98" s="208"/>
    </row>
    <row r="99" spans="18:21" x14ac:dyDescent="0.25">
      <c r="R99" s="208"/>
      <c r="S99" s="208"/>
      <c r="T99" s="208"/>
      <c r="U99" s="208"/>
    </row>
    <row r="100" spans="18:21" x14ac:dyDescent="0.25">
      <c r="R100" s="208"/>
      <c r="S100" s="208"/>
      <c r="T100" s="208"/>
      <c r="U100" s="208"/>
    </row>
    <row r="101" spans="18:21" x14ac:dyDescent="0.25">
      <c r="R101" s="208"/>
      <c r="S101" s="208"/>
      <c r="T101" s="208"/>
      <c r="U101" s="208"/>
    </row>
    <row r="102" spans="18:21" x14ac:dyDescent="0.25">
      <c r="R102" s="208"/>
      <c r="S102" s="208"/>
      <c r="T102" s="208"/>
      <c r="U102" s="208"/>
    </row>
    <row r="103" spans="18:21" x14ac:dyDescent="0.25">
      <c r="R103" s="208"/>
      <c r="S103" s="208"/>
      <c r="T103" s="208"/>
      <c r="U103" s="208"/>
    </row>
    <row r="104" spans="18:21" x14ac:dyDescent="0.25">
      <c r="R104" s="208"/>
      <c r="S104" s="208"/>
      <c r="T104" s="208"/>
      <c r="U104" s="208"/>
    </row>
    <row r="105" spans="18:21" x14ac:dyDescent="0.25">
      <c r="R105" s="208"/>
      <c r="S105" s="208"/>
      <c r="T105" s="208"/>
      <c r="U105" s="208"/>
    </row>
    <row r="106" spans="18:21" x14ac:dyDescent="0.25">
      <c r="R106" s="208"/>
      <c r="S106" s="208"/>
      <c r="T106" s="208"/>
      <c r="U106" s="208"/>
    </row>
    <row r="107" spans="18:21" x14ac:dyDescent="0.25">
      <c r="R107" s="208"/>
      <c r="S107" s="208"/>
      <c r="T107" s="208"/>
      <c r="U107" s="208"/>
    </row>
    <row r="108" spans="18:21" x14ac:dyDescent="0.25">
      <c r="R108" s="208"/>
      <c r="S108" s="208"/>
      <c r="T108" s="208"/>
      <c r="U108" s="208"/>
    </row>
    <row r="109" spans="18:21" x14ac:dyDescent="0.25">
      <c r="R109" s="208"/>
      <c r="S109" s="208"/>
      <c r="T109" s="208"/>
      <c r="U109" s="208"/>
    </row>
    <row r="110" spans="18:21" x14ac:dyDescent="0.25">
      <c r="R110" s="208"/>
      <c r="S110" s="208"/>
      <c r="T110" s="208"/>
      <c r="U110" s="208"/>
    </row>
    <row r="111" spans="18:21" x14ac:dyDescent="0.25">
      <c r="R111" s="208"/>
      <c r="S111" s="208"/>
      <c r="T111" s="208"/>
      <c r="U111" s="208"/>
    </row>
    <row r="112" spans="18:21" x14ac:dyDescent="0.25">
      <c r="R112" s="208"/>
      <c r="S112" s="208"/>
      <c r="T112" s="208"/>
      <c r="U112" s="208"/>
    </row>
    <row r="113" spans="18:21" x14ac:dyDescent="0.25">
      <c r="R113" s="208"/>
      <c r="S113" s="208"/>
      <c r="T113" s="208"/>
      <c r="U113" s="208"/>
    </row>
    <row r="114" spans="18:21" x14ac:dyDescent="0.25">
      <c r="R114" s="208"/>
      <c r="S114" s="208"/>
      <c r="T114" s="208"/>
      <c r="U114" s="208"/>
    </row>
    <row r="115" spans="18:21" x14ac:dyDescent="0.25">
      <c r="R115" s="208"/>
      <c r="S115" s="208"/>
    </row>
    <row r="116" spans="18:21" x14ac:dyDescent="0.25">
      <c r="R116" s="208"/>
      <c r="S116" s="208"/>
    </row>
    <row r="117" spans="18:21" x14ac:dyDescent="0.25">
      <c r="R117" s="208"/>
      <c r="S117" s="208"/>
    </row>
    <row r="118" spans="18:21" x14ac:dyDescent="0.25">
      <c r="R118" s="208"/>
      <c r="S118" s="208"/>
    </row>
    <row r="119" spans="18:21" x14ac:dyDescent="0.25">
      <c r="R119" s="208"/>
      <c r="S119" s="208"/>
    </row>
    <row r="120" spans="18:21" x14ac:dyDescent="0.25">
      <c r="R120" s="208"/>
      <c r="S120" s="208"/>
    </row>
    <row r="121" spans="18:21" x14ac:dyDescent="0.25">
      <c r="R121" s="208"/>
      <c r="S121" s="208"/>
    </row>
    <row r="122" spans="18:21" x14ac:dyDescent="0.25">
      <c r="R122" s="208"/>
      <c r="S122" s="208"/>
    </row>
    <row r="123" spans="18:21" x14ac:dyDescent="0.25">
      <c r="R123" s="208"/>
      <c r="S123" s="208"/>
    </row>
    <row r="124" spans="18:21" x14ac:dyDescent="0.25">
      <c r="R124" s="208"/>
      <c r="S124" s="208"/>
    </row>
    <row r="125" spans="18:21" x14ac:dyDescent="0.25">
      <c r="R125" s="208"/>
      <c r="S125" s="208"/>
    </row>
    <row r="126" spans="18:21" x14ac:dyDescent="0.25">
      <c r="R126" s="208"/>
      <c r="S126" s="208"/>
    </row>
    <row r="127" spans="18:21" x14ac:dyDescent="0.25">
      <c r="R127" s="208"/>
      <c r="S127" s="208"/>
    </row>
    <row r="128" spans="18:21" x14ac:dyDescent="0.25">
      <c r="R128" s="208"/>
      <c r="S128" s="208"/>
    </row>
    <row r="129" spans="18:19" x14ac:dyDescent="0.25">
      <c r="R129" s="208"/>
      <c r="S129" s="208"/>
    </row>
    <row r="130" spans="18:19" x14ac:dyDescent="0.25">
      <c r="R130" s="208"/>
      <c r="S130" s="208"/>
    </row>
    <row r="131" spans="18:19" x14ac:dyDescent="0.25">
      <c r="R131" s="208"/>
      <c r="S131" s="208"/>
    </row>
  </sheetData>
  <mergeCells count="255">
    <mergeCell ref="R1:S1"/>
    <mergeCell ref="T1:U1"/>
    <mergeCell ref="R2:S2"/>
    <mergeCell ref="T2:U2"/>
    <mergeCell ref="R6:S6"/>
    <mergeCell ref="T6:U6"/>
    <mergeCell ref="R7:S7"/>
    <mergeCell ref="T7:U7"/>
    <mergeCell ref="R8:S8"/>
    <mergeCell ref="T8:U8"/>
    <mergeCell ref="R3:S3"/>
    <mergeCell ref="T3:U3"/>
    <mergeCell ref="J4:L4"/>
    <mergeCell ref="R4:S4"/>
    <mergeCell ref="T4:U4"/>
    <mergeCell ref="R5:S5"/>
    <mergeCell ref="T5:U5"/>
    <mergeCell ref="A12:L12"/>
    <mergeCell ref="R12:S12"/>
    <mergeCell ref="T12:U12"/>
    <mergeCell ref="A13:L13"/>
    <mergeCell ref="R13:S13"/>
    <mergeCell ref="T13:U13"/>
    <mergeCell ref="R9:S9"/>
    <mergeCell ref="T9:U9"/>
    <mergeCell ref="R10:S10"/>
    <mergeCell ref="T10:U10"/>
    <mergeCell ref="A11:L11"/>
    <mergeCell ref="R11:S11"/>
    <mergeCell ref="T11:U11"/>
    <mergeCell ref="R14:S14"/>
    <mergeCell ref="T14:U14"/>
    <mergeCell ref="A15:A20"/>
    <mergeCell ref="B15:B20"/>
    <mergeCell ref="C15:C20"/>
    <mergeCell ref="D15:L16"/>
    <mergeCell ref="R15:S15"/>
    <mergeCell ref="T15:U15"/>
    <mergeCell ref="R16:S16"/>
    <mergeCell ref="T16:U16"/>
    <mergeCell ref="D17:F19"/>
    <mergeCell ref="G17:L17"/>
    <mergeCell ref="R17:S17"/>
    <mergeCell ref="T17:U17"/>
    <mergeCell ref="G18:I19"/>
    <mergeCell ref="J18:L19"/>
    <mergeCell ref="R18:S18"/>
    <mergeCell ref="T18:U18"/>
    <mergeCell ref="R19:S19"/>
    <mergeCell ref="T19:U19"/>
    <mergeCell ref="R23:S23"/>
    <mergeCell ref="T23:U23"/>
    <mergeCell ref="R24:S24"/>
    <mergeCell ref="T24:U24"/>
    <mergeCell ref="R25:S25"/>
    <mergeCell ref="T25:U25"/>
    <mergeCell ref="R20:S20"/>
    <mergeCell ref="T20:U20"/>
    <mergeCell ref="R21:S21"/>
    <mergeCell ref="T21:U21"/>
    <mergeCell ref="R22:S22"/>
    <mergeCell ref="T22:U22"/>
    <mergeCell ref="R33:S33"/>
    <mergeCell ref="T33:U33"/>
    <mergeCell ref="R29:S29"/>
    <mergeCell ref="T29:U29"/>
    <mergeCell ref="R30:S30"/>
    <mergeCell ref="T30:U30"/>
    <mergeCell ref="R32:S32"/>
    <mergeCell ref="T32:U32"/>
    <mergeCell ref="R26:S26"/>
    <mergeCell ref="T26:U26"/>
    <mergeCell ref="R27:S27"/>
    <mergeCell ref="T27:U27"/>
    <mergeCell ref="R28:S28"/>
    <mergeCell ref="T28:U28"/>
    <mergeCell ref="R37:S37"/>
    <mergeCell ref="T37:U37"/>
    <mergeCell ref="R38:S38"/>
    <mergeCell ref="T38:U38"/>
    <mergeCell ref="R39:S39"/>
    <mergeCell ref="T39:U39"/>
    <mergeCell ref="R34:S34"/>
    <mergeCell ref="T34:U34"/>
    <mergeCell ref="R35:S35"/>
    <mergeCell ref="T35:U35"/>
    <mergeCell ref="R36:S36"/>
    <mergeCell ref="T36:U36"/>
    <mergeCell ref="R43:S43"/>
    <mergeCell ref="T43:U43"/>
    <mergeCell ref="R44:S44"/>
    <mergeCell ref="T44:U44"/>
    <mergeCell ref="R45:S45"/>
    <mergeCell ref="T45:U45"/>
    <mergeCell ref="R40:S40"/>
    <mergeCell ref="T40:U40"/>
    <mergeCell ref="R41:S41"/>
    <mergeCell ref="T41:U41"/>
    <mergeCell ref="R42:S42"/>
    <mergeCell ref="T42:U42"/>
    <mergeCell ref="R49:S49"/>
    <mergeCell ref="T49:U49"/>
    <mergeCell ref="R50:S50"/>
    <mergeCell ref="T50:U50"/>
    <mergeCell ref="R51:S51"/>
    <mergeCell ref="T51:U51"/>
    <mergeCell ref="R46:S46"/>
    <mergeCell ref="T46:U46"/>
    <mergeCell ref="R47:S47"/>
    <mergeCell ref="T47:U47"/>
    <mergeCell ref="R48:S48"/>
    <mergeCell ref="T48:U48"/>
    <mergeCell ref="R55:S55"/>
    <mergeCell ref="T55:U55"/>
    <mergeCell ref="R56:S56"/>
    <mergeCell ref="T56:U56"/>
    <mergeCell ref="R57:S57"/>
    <mergeCell ref="T57:U57"/>
    <mergeCell ref="R52:S52"/>
    <mergeCell ref="T52:U52"/>
    <mergeCell ref="R53:S53"/>
    <mergeCell ref="T53:U53"/>
    <mergeCell ref="R54:S54"/>
    <mergeCell ref="T54:U54"/>
    <mergeCell ref="R61:S61"/>
    <mergeCell ref="T61:U61"/>
    <mergeCell ref="R62:S62"/>
    <mergeCell ref="T62:U62"/>
    <mergeCell ref="R63:S63"/>
    <mergeCell ref="T63:U63"/>
    <mergeCell ref="R58:S58"/>
    <mergeCell ref="T58:U58"/>
    <mergeCell ref="R59:S59"/>
    <mergeCell ref="T59:U59"/>
    <mergeCell ref="R60:S60"/>
    <mergeCell ref="T60:U60"/>
    <mergeCell ref="R67:S67"/>
    <mergeCell ref="T67:U67"/>
    <mergeCell ref="R68:S68"/>
    <mergeCell ref="T68:U68"/>
    <mergeCell ref="R69:S69"/>
    <mergeCell ref="T69:U69"/>
    <mergeCell ref="R64:S64"/>
    <mergeCell ref="T64:U64"/>
    <mergeCell ref="R65:S65"/>
    <mergeCell ref="T65:U65"/>
    <mergeCell ref="R66:S66"/>
    <mergeCell ref="T66:U66"/>
    <mergeCell ref="R73:S73"/>
    <mergeCell ref="T73:U73"/>
    <mergeCell ref="R74:S74"/>
    <mergeCell ref="T74:U74"/>
    <mergeCell ref="R75:S75"/>
    <mergeCell ref="T75:U75"/>
    <mergeCell ref="R70:S70"/>
    <mergeCell ref="T70:U70"/>
    <mergeCell ref="R71:S71"/>
    <mergeCell ref="T71:U71"/>
    <mergeCell ref="R72:S72"/>
    <mergeCell ref="T72:U72"/>
    <mergeCell ref="R79:S79"/>
    <mergeCell ref="T79:U79"/>
    <mergeCell ref="R80:S80"/>
    <mergeCell ref="T80:U80"/>
    <mergeCell ref="R81:S81"/>
    <mergeCell ref="T81:U81"/>
    <mergeCell ref="R76:S76"/>
    <mergeCell ref="T76:U76"/>
    <mergeCell ref="R77:S77"/>
    <mergeCell ref="T77:U77"/>
    <mergeCell ref="R78:S78"/>
    <mergeCell ref="T78:U78"/>
    <mergeCell ref="R85:S85"/>
    <mergeCell ref="T85:U85"/>
    <mergeCell ref="R86:S86"/>
    <mergeCell ref="T86:U86"/>
    <mergeCell ref="R87:S87"/>
    <mergeCell ref="T87:U87"/>
    <mergeCell ref="R82:S82"/>
    <mergeCell ref="T82:U82"/>
    <mergeCell ref="R83:S83"/>
    <mergeCell ref="T83:U83"/>
    <mergeCell ref="R84:S84"/>
    <mergeCell ref="T84:U84"/>
    <mergeCell ref="R91:S91"/>
    <mergeCell ref="T91:U91"/>
    <mergeCell ref="R92:S92"/>
    <mergeCell ref="T92:U92"/>
    <mergeCell ref="R93:S93"/>
    <mergeCell ref="T93:U93"/>
    <mergeCell ref="R88:S88"/>
    <mergeCell ref="T88:U88"/>
    <mergeCell ref="R89:S89"/>
    <mergeCell ref="T89:U89"/>
    <mergeCell ref="R90:S90"/>
    <mergeCell ref="T90:U90"/>
    <mergeCell ref="R97:S97"/>
    <mergeCell ref="T97:U97"/>
    <mergeCell ref="R98:S98"/>
    <mergeCell ref="T98:U98"/>
    <mergeCell ref="R99:S99"/>
    <mergeCell ref="T99:U99"/>
    <mergeCell ref="R94:S94"/>
    <mergeCell ref="T94:U94"/>
    <mergeCell ref="R95:S95"/>
    <mergeCell ref="T95:U95"/>
    <mergeCell ref="R96:S96"/>
    <mergeCell ref="T96:U96"/>
    <mergeCell ref="R103:S103"/>
    <mergeCell ref="T103:U103"/>
    <mergeCell ref="R104:S104"/>
    <mergeCell ref="T104:U104"/>
    <mergeCell ref="R105:S105"/>
    <mergeCell ref="T105:U105"/>
    <mergeCell ref="R100:S100"/>
    <mergeCell ref="T100:U100"/>
    <mergeCell ref="R101:S101"/>
    <mergeCell ref="T101:U101"/>
    <mergeCell ref="R102:S102"/>
    <mergeCell ref="T102:U102"/>
    <mergeCell ref="R109:S109"/>
    <mergeCell ref="T109:U109"/>
    <mergeCell ref="R110:S110"/>
    <mergeCell ref="T110:U110"/>
    <mergeCell ref="R111:S111"/>
    <mergeCell ref="T111:U111"/>
    <mergeCell ref="R106:S106"/>
    <mergeCell ref="T106:U106"/>
    <mergeCell ref="R107:S107"/>
    <mergeCell ref="T107:U107"/>
    <mergeCell ref="R108:S108"/>
    <mergeCell ref="T108:U108"/>
    <mergeCell ref="R115:S115"/>
    <mergeCell ref="R116:S116"/>
    <mergeCell ref="R117:S117"/>
    <mergeCell ref="R118:S118"/>
    <mergeCell ref="R119:S119"/>
    <mergeCell ref="R120:S120"/>
    <mergeCell ref="R112:S112"/>
    <mergeCell ref="T112:U112"/>
    <mergeCell ref="R113:S113"/>
    <mergeCell ref="T113:U113"/>
    <mergeCell ref="R114:S114"/>
    <mergeCell ref="T114:U114"/>
    <mergeCell ref="R127:S127"/>
    <mergeCell ref="R128:S128"/>
    <mergeCell ref="R129:S129"/>
    <mergeCell ref="R130:S130"/>
    <mergeCell ref="R131:S131"/>
    <mergeCell ref="R121:S121"/>
    <mergeCell ref="R122:S122"/>
    <mergeCell ref="R123:S123"/>
    <mergeCell ref="R124:S124"/>
    <mergeCell ref="R125:S125"/>
    <mergeCell ref="R126:S126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opLeftCell="A13" zoomScaleNormal="100" zoomScaleSheetLayoutView="100" workbookViewId="0">
      <selection activeCell="A39" sqref="A39:G40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8.42578125" style="9" customWidth="1"/>
    <col min="12" max="12" width="7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ht="17.25" customHeight="1" x14ac:dyDescent="0.25">
      <c r="J1" s="176" t="s">
        <v>288</v>
      </c>
      <c r="K1" s="176"/>
      <c r="L1" s="176"/>
      <c r="R1" s="208"/>
      <c r="S1" s="208"/>
      <c r="T1" s="208"/>
      <c r="U1" s="208"/>
    </row>
    <row r="2" spans="1:21" ht="9.75" customHeight="1" x14ac:dyDescent="0.25">
      <c r="R2" s="208"/>
      <c r="S2" s="208"/>
      <c r="T2" s="208"/>
      <c r="U2" s="208"/>
    </row>
    <row r="3" spans="1:21" ht="18.75" x14ac:dyDescent="0.3">
      <c r="A3" s="187" t="s">
        <v>90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R3" s="208"/>
      <c r="S3" s="208"/>
      <c r="T3" s="208"/>
      <c r="U3" s="208"/>
    </row>
    <row r="4" spans="1:21" ht="18.75" x14ac:dyDescent="0.3">
      <c r="A4" s="187" t="s">
        <v>91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R4" s="208"/>
      <c r="S4" s="208"/>
      <c r="T4" s="208"/>
      <c r="U4" s="208"/>
    </row>
    <row r="5" spans="1:21" ht="18.75" x14ac:dyDescent="0.3">
      <c r="A5" s="301" t="s">
        <v>349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R5" s="208"/>
      <c r="S5" s="208"/>
      <c r="T5" s="208"/>
      <c r="U5" s="208"/>
    </row>
    <row r="6" spans="1:21" x14ac:dyDescent="0.25">
      <c r="A6" s="300" t="s">
        <v>92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R6" s="208"/>
      <c r="S6" s="208"/>
      <c r="T6" s="208"/>
      <c r="U6" s="208"/>
    </row>
    <row r="7" spans="1:2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R7" s="208"/>
      <c r="S7" s="208"/>
      <c r="T7" s="208"/>
      <c r="U7" s="208"/>
    </row>
    <row r="8" spans="1:21" x14ac:dyDescent="0.25">
      <c r="A8" s="283" t="s">
        <v>25</v>
      </c>
      <c r="B8" s="284"/>
      <c r="C8" s="284"/>
      <c r="D8" s="284"/>
      <c r="E8" s="284"/>
      <c r="F8" s="285"/>
      <c r="G8" s="283" t="s">
        <v>43</v>
      </c>
      <c r="H8" s="284"/>
      <c r="I8" s="285"/>
      <c r="J8" s="229" t="s">
        <v>93</v>
      </c>
      <c r="K8" s="292"/>
      <c r="L8" s="293"/>
      <c r="R8" s="208"/>
      <c r="S8" s="208"/>
      <c r="T8" s="208"/>
      <c r="U8" s="208"/>
    </row>
    <row r="9" spans="1:21" x14ac:dyDescent="0.25">
      <c r="A9" s="286"/>
      <c r="B9" s="287"/>
      <c r="C9" s="287"/>
      <c r="D9" s="287"/>
      <c r="E9" s="287"/>
      <c r="F9" s="288"/>
      <c r="G9" s="286"/>
      <c r="H9" s="287"/>
      <c r="I9" s="288"/>
      <c r="J9" s="294"/>
      <c r="K9" s="295"/>
      <c r="L9" s="296"/>
      <c r="R9" s="208"/>
      <c r="S9" s="208"/>
      <c r="T9" s="208"/>
      <c r="U9" s="208"/>
    </row>
    <row r="10" spans="1:21" x14ac:dyDescent="0.25">
      <c r="A10" s="289"/>
      <c r="B10" s="290"/>
      <c r="C10" s="290"/>
      <c r="D10" s="290"/>
      <c r="E10" s="290"/>
      <c r="F10" s="291"/>
      <c r="G10" s="289"/>
      <c r="H10" s="290"/>
      <c r="I10" s="291"/>
      <c r="J10" s="297"/>
      <c r="K10" s="298"/>
      <c r="L10" s="299"/>
      <c r="R10" s="208"/>
      <c r="S10" s="208"/>
      <c r="T10" s="208"/>
      <c r="U10" s="208"/>
    </row>
    <row r="11" spans="1:21" x14ac:dyDescent="0.25">
      <c r="A11" s="278">
        <v>1</v>
      </c>
      <c r="B11" s="279"/>
      <c r="C11" s="279"/>
      <c r="D11" s="279"/>
      <c r="E11" s="279"/>
      <c r="F11" s="280"/>
      <c r="G11" s="278">
        <v>2</v>
      </c>
      <c r="H11" s="279"/>
      <c r="I11" s="280"/>
      <c r="J11" s="278">
        <v>3</v>
      </c>
      <c r="K11" s="279"/>
      <c r="L11" s="280"/>
      <c r="R11" s="208"/>
      <c r="S11" s="208"/>
      <c r="T11" s="208"/>
      <c r="U11" s="208"/>
    </row>
    <row r="12" spans="1:21" ht="25.5" customHeight="1" x14ac:dyDescent="0.25">
      <c r="A12" s="215" t="s">
        <v>73</v>
      </c>
      <c r="B12" s="273"/>
      <c r="C12" s="273"/>
      <c r="D12" s="273"/>
      <c r="E12" s="273"/>
      <c r="F12" s="274"/>
      <c r="G12" s="275" t="s">
        <v>97</v>
      </c>
      <c r="H12" s="276"/>
      <c r="I12" s="277"/>
      <c r="J12" s="278"/>
      <c r="K12" s="279"/>
      <c r="L12" s="280"/>
      <c r="R12" s="208"/>
      <c r="S12" s="208"/>
      <c r="T12" s="208"/>
      <c r="U12" s="208"/>
    </row>
    <row r="13" spans="1:21" ht="25.5" customHeight="1" x14ac:dyDescent="0.25">
      <c r="A13" s="215" t="s">
        <v>74</v>
      </c>
      <c r="B13" s="273"/>
      <c r="C13" s="273"/>
      <c r="D13" s="273"/>
      <c r="E13" s="273"/>
      <c r="F13" s="274"/>
      <c r="G13" s="275" t="s">
        <v>98</v>
      </c>
      <c r="H13" s="276"/>
      <c r="I13" s="277"/>
      <c r="J13" s="278"/>
      <c r="K13" s="279"/>
      <c r="L13" s="280"/>
      <c r="R13" s="208"/>
      <c r="S13" s="208"/>
      <c r="T13" s="208"/>
      <c r="U13" s="208"/>
    </row>
    <row r="14" spans="1:21" ht="25.5" customHeight="1" x14ac:dyDescent="0.25">
      <c r="A14" s="215" t="s">
        <v>94</v>
      </c>
      <c r="B14" s="273"/>
      <c r="C14" s="273"/>
      <c r="D14" s="273"/>
      <c r="E14" s="273"/>
      <c r="F14" s="274"/>
      <c r="G14" s="275" t="s">
        <v>99</v>
      </c>
      <c r="H14" s="276"/>
      <c r="I14" s="277"/>
      <c r="J14" s="278"/>
      <c r="K14" s="279"/>
      <c r="L14" s="280"/>
      <c r="R14" s="208"/>
      <c r="S14" s="208"/>
      <c r="T14" s="208"/>
      <c r="U14" s="208"/>
    </row>
    <row r="15" spans="1:21" ht="25.5" customHeight="1" x14ac:dyDescent="0.25">
      <c r="A15" s="215" t="s">
        <v>95</v>
      </c>
      <c r="B15" s="273"/>
      <c r="C15" s="273"/>
      <c r="D15" s="273"/>
      <c r="E15" s="273"/>
      <c r="F15" s="274"/>
      <c r="G15" s="275" t="s">
        <v>96</v>
      </c>
      <c r="H15" s="276"/>
      <c r="I15" s="277"/>
      <c r="J15" s="278"/>
      <c r="K15" s="279"/>
      <c r="L15" s="280"/>
      <c r="R15" s="208"/>
      <c r="S15" s="208"/>
      <c r="T15" s="208"/>
      <c r="U15" s="208"/>
    </row>
    <row r="16" spans="1:21" x14ac:dyDescent="0.25">
      <c r="R16" s="208"/>
      <c r="S16" s="208"/>
      <c r="T16" s="208"/>
      <c r="U16" s="208"/>
    </row>
    <row r="17" spans="1:21" x14ac:dyDescent="0.25">
      <c r="J17" s="176" t="s">
        <v>287</v>
      </c>
      <c r="K17" s="176"/>
      <c r="L17" s="176"/>
      <c r="R17" s="208"/>
      <c r="S17" s="208"/>
      <c r="T17" s="208"/>
      <c r="U17" s="208"/>
    </row>
    <row r="18" spans="1:21" ht="6.75" customHeight="1" x14ac:dyDescent="0.25">
      <c r="R18" s="208"/>
      <c r="S18" s="208"/>
      <c r="T18" s="208"/>
      <c r="U18" s="208"/>
    </row>
    <row r="19" spans="1:21" ht="15" customHeight="1" x14ac:dyDescent="0.3">
      <c r="D19" s="187" t="s">
        <v>100</v>
      </c>
      <c r="E19" s="187"/>
      <c r="F19" s="187"/>
      <c r="G19" s="187"/>
      <c r="H19" s="187"/>
      <c r="I19" s="187"/>
      <c r="R19" s="208"/>
      <c r="S19" s="208"/>
      <c r="T19" s="208"/>
      <c r="U19" s="208"/>
    </row>
    <row r="20" spans="1:21" x14ac:dyDescent="0.25">
      <c r="R20" s="208"/>
      <c r="S20" s="208"/>
      <c r="T20" s="208"/>
      <c r="U20" s="208"/>
    </row>
    <row r="21" spans="1:21" x14ac:dyDescent="0.25">
      <c r="A21" s="283" t="s">
        <v>25</v>
      </c>
      <c r="B21" s="284"/>
      <c r="C21" s="284"/>
      <c r="D21" s="284"/>
      <c r="E21" s="284"/>
      <c r="F21" s="285"/>
      <c r="G21" s="283" t="s">
        <v>43</v>
      </c>
      <c r="H21" s="284"/>
      <c r="I21" s="285"/>
      <c r="J21" s="229" t="s">
        <v>101</v>
      </c>
      <c r="K21" s="292"/>
      <c r="L21" s="293"/>
      <c r="R21" s="208"/>
      <c r="S21" s="208"/>
      <c r="T21" s="208"/>
      <c r="U21" s="208"/>
    </row>
    <row r="22" spans="1:21" x14ac:dyDescent="0.25">
      <c r="A22" s="286"/>
      <c r="B22" s="287"/>
      <c r="C22" s="287"/>
      <c r="D22" s="287"/>
      <c r="E22" s="287"/>
      <c r="F22" s="288"/>
      <c r="G22" s="286"/>
      <c r="H22" s="287"/>
      <c r="I22" s="288"/>
      <c r="J22" s="294"/>
      <c r="K22" s="295"/>
      <c r="L22" s="296"/>
      <c r="R22" s="208"/>
      <c r="S22" s="208"/>
      <c r="T22" s="208"/>
      <c r="U22" s="208"/>
    </row>
    <row r="23" spans="1:21" x14ac:dyDescent="0.25">
      <c r="A23" s="289"/>
      <c r="B23" s="290"/>
      <c r="C23" s="290"/>
      <c r="D23" s="290"/>
      <c r="E23" s="290"/>
      <c r="F23" s="291"/>
      <c r="G23" s="289"/>
      <c r="H23" s="290"/>
      <c r="I23" s="291"/>
      <c r="J23" s="297"/>
      <c r="K23" s="298"/>
      <c r="L23" s="299"/>
      <c r="R23" s="208"/>
      <c r="S23" s="208"/>
      <c r="T23" s="208"/>
      <c r="U23" s="208"/>
    </row>
    <row r="24" spans="1:21" x14ac:dyDescent="0.25">
      <c r="A24" s="278">
        <v>1</v>
      </c>
      <c r="B24" s="279"/>
      <c r="C24" s="279"/>
      <c r="D24" s="279"/>
      <c r="E24" s="279"/>
      <c r="F24" s="280"/>
      <c r="G24" s="278">
        <v>2</v>
      </c>
      <c r="H24" s="279"/>
      <c r="I24" s="280"/>
      <c r="J24" s="278">
        <v>3</v>
      </c>
      <c r="K24" s="279"/>
      <c r="L24" s="280"/>
      <c r="R24" s="208"/>
      <c r="S24" s="208"/>
      <c r="T24" s="208"/>
      <c r="U24" s="208"/>
    </row>
    <row r="25" spans="1:21" ht="21" customHeight="1" x14ac:dyDescent="0.25">
      <c r="A25" s="215" t="s">
        <v>102</v>
      </c>
      <c r="B25" s="273"/>
      <c r="C25" s="273"/>
      <c r="D25" s="273"/>
      <c r="E25" s="273"/>
      <c r="F25" s="274"/>
      <c r="G25" s="275" t="s">
        <v>97</v>
      </c>
      <c r="H25" s="276"/>
      <c r="I25" s="277"/>
      <c r="J25" s="278"/>
      <c r="K25" s="279"/>
      <c r="L25" s="280"/>
      <c r="R25" s="208"/>
      <c r="S25" s="208"/>
      <c r="T25" s="208"/>
      <c r="U25" s="208"/>
    </row>
    <row r="26" spans="1:21" ht="46.5" customHeight="1" x14ac:dyDescent="0.25">
      <c r="A26" s="209" t="s">
        <v>103</v>
      </c>
      <c r="B26" s="281"/>
      <c r="C26" s="281"/>
      <c r="D26" s="281"/>
      <c r="E26" s="281"/>
      <c r="F26" s="282"/>
      <c r="G26" s="275" t="s">
        <v>98</v>
      </c>
      <c r="H26" s="276"/>
      <c r="I26" s="277"/>
      <c r="J26" s="278"/>
      <c r="K26" s="279"/>
      <c r="L26" s="280"/>
      <c r="R26" s="208"/>
      <c r="S26" s="208"/>
      <c r="T26" s="208"/>
      <c r="U26" s="208"/>
    </row>
    <row r="27" spans="1:21" ht="33.75" customHeight="1" x14ac:dyDescent="0.25">
      <c r="A27" s="209" t="s">
        <v>104</v>
      </c>
      <c r="B27" s="281"/>
      <c r="C27" s="281"/>
      <c r="D27" s="281"/>
      <c r="E27" s="281"/>
      <c r="F27" s="282"/>
      <c r="G27" s="275" t="s">
        <v>99</v>
      </c>
      <c r="H27" s="276"/>
      <c r="I27" s="277"/>
      <c r="J27" s="278"/>
      <c r="K27" s="279"/>
      <c r="L27" s="280"/>
      <c r="R27" s="208"/>
      <c r="S27" s="208"/>
      <c r="T27" s="208"/>
      <c r="U27" s="208"/>
    </row>
    <row r="28" spans="1:21" ht="11.25" hidden="1" customHeight="1" x14ac:dyDescent="0.25">
      <c r="R28" s="208"/>
      <c r="S28" s="208"/>
      <c r="T28" s="208"/>
      <c r="U28" s="208"/>
    </row>
    <row r="29" spans="1:21" hidden="1" x14ac:dyDescent="0.25">
      <c r="R29" s="208"/>
      <c r="S29" s="208"/>
      <c r="T29" s="208"/>
      <c r="U29" s="208"/>
    </row>
    <row r="30" spans="1:21" x14ac:dyDescent="0.25">
      <c r="R30" s="208"/>
      <c r="S30" s="208"/>
      <c r="T30" s="208"/>
      <c r="U30" s="208"/>
    </row>
    <row r="31" spans="1:21" ht="15.75" x14ac:dyDescent="0.25">
      <c r="A31" s="272" t="s">
        <v>105</v>
      </c>
      <c r="B31" s="269"/>
      <c r="C31" s="269"/>
      <c r="D31" s="269"/>
      <c r="E31" s="269"/>
      <c r="F31" s="269"/>
      <c r="G31" s="15"/>
      <c r="H31" s="15"/>
      <c r="I31" s="270" t="s">
        <v>327</v>
      </c>
      <c r="J31" s="270"/>
      <c r="K31" s="270"/>
      <c r="L31" s="270"/>
      <c r="R31" s="208"/>
      <c r="S31" s="208"/>
      <c r="T31" s="208"/>
      <c r="U31" s="208"/>
    </row>
    <row r="32" spans="1:21" x14ac:dyDescent="0.25">
      <c r="A32" s="269"/>
      <c r="B32" s="269"/>
      <c r="C32" s="269"/>
      <c r="D32" s="269"/>
      <c r="E32" s="269"/>
      <c r="F32" s="269"/>
      <c r="G32" s="15"/>
      <c r="H32" s="15"/>
      <c r="I32" s="271" t="s">
        <v>108</v>
      </c>
      <c r="J32" s="271"/>
      <c r="K32" s="271"/>
      <c r="L32" s="271"/>
      <c r="R32" s="208"/>
      <c r="S32" s="208"/>
      <c r="T32" s="208"/>
      <c r="U32" s="208"/>
    </row>
    <row r="33" spans="1:2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R33" s="208"/>
      <c r="S33" s="208"/>
      <c r="T33" s="208"/>
      <c r="U33" s="208"/>
    </row>
    <row r="34" spans="1:21" ht="15.75" x14ac:dyDescent="0.25">
      <c r="A34" s="272" t="s">
        <v>106</v>
      </c>
      <c r="B34" s="269"/>
      <c r="C34" s="269"/>
      <c r="D34" s="269"/>
      <c r="E34" s="269"/>
      <c r="F34" s="269"/>
      <c r="G34" s="15"/>
      <c r="H34" s="15"/>
      <c r="I34" s="270" t="s">
        <v>230</v>
      </c>
      <c r="J34" s="270"/>
      <c r="K34" s="270"/>
      <c r="L34" s="270"/>
      <c r="R34" s="208"/>
      <c r="S34" s="208"/>
      <c r="T34" s="208"/>
      <c r="U34" s="208"/>
    </row>
    <row r="35" spans="1:21" x14ac:dyDescent="0.25">
      <c r="A35" s="269"/>
      <c r="B35" s="269"/>
      <c r="C35" s="269"/>
      <c r="D35" s="269"/>
      <c r="E35" s="269"/>
      <c r="F35" s="269"/>
      <c r="G35" s="15"/>
      <c r="H35" s="15"/>
      <c r="I35" s="271" t="s">
        <v>108</v>
      </c>
      <c r="J35" s="271"/>
      <c r="K35" s="271"/>
      <c r="L35" s="271"/>
      <c r="R35" s="208"/>
      <c r="S35" s="208"/>
      <c r="T35" s="208"/>
      <c r="U35" s="208"/>
    </row>
    <row r="36" spans="1:21" ht="0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R36" s="208"/>
      <c r="S36" s="208"/>
      <c r="T36" s="208"/>
      <c r="U36" s="208"/>
    </row>
    <row r="37" spans="1:21" ht="19.5" customHeight="1" x14ac:dyDescent="0.25">
      <c r="A37" s="269" t="s">
        <v>107</v>
      </c>
      <c r="B37" s="269"/>
      <c r="C37" s="269"/>
      <c r="D37" s="269"/>
      <c r="E37" s="269"/>
      <c r="F37" s="269"/>
      <c r="G37" s="15"/>
      <c r="H37" s="15"/>
      <c r="I37" s="270" t="s">
        <v>392</v>
      </c>
      <c r="J37" s="270"/>
      <c r="K37" s="270"/>
      <c r="L37" s="270"/>
      <c r="R37" s="208"/>
      <c r="S37" s="208"/>
      <c r="T37" s="208"/>
      <c r="U37" s="208"/>
    </row>
    <row r="38" spans="1:21" ht="15.75" customHeight="1" x14ac:dyDescent="0.25">
      <c r="A38" s="269"/>
      <c r="B38" s="269"/>
      <c r="C38" s="269"/>
      <c r="D38" s="269"/>
      <c r="E38" s="269"/>
      <c r="F38" s="269"/>
      <c r="G38" s="15"/>
      <c r="H38" s="15"/>
      <c r="I38" s="271" t="s">
        <v>108</v>
      </c>
      <c r="J38" s="271"/>
      <c r="K38" s="271"/>
      <c r="L38" s="271"/>
      <c r="R38" s="208"/>
      <c r="S38" s="208"/>
      <c r="T38" s="208"/>
      <c r="U38" s="208"/>
    </row>
    <row r="39" spans="1:21" ht="30" customHeight="1" x14ac:dyDescent="0.25">
      <c r="A39" s="268" t="s">
        <v>394</v>
      </c>
      <c r="B39" s="268"/>
      <c r="C39" s="268"/>
      <c r="D39" s="268"/>
      <c r="E39" s="268"/>
      <c r="F39" s="268"/>
      <c r="G39" s="268"/>
      <c r="H39" s="15"/>
      <c r="I39" s="15"/>
      <c r="J39" s="15"/>
      <c r="K39" s="15"/>
      <c r="L39" s="15"/>
      <c r="R39" s="208"/>
      <c r="S39" s="208"/>
      <c r="T39" s="208"/>
      <c r="U39" s="208"/>
    </row>
    <row r="40" spans="1:21" ht="15.75" customHeight="1" x14ac:dyDescent="0.25">
      <c r="A40" s="268"/>
      <c r="B40" s="268"/>
      <c r="C40" s="268"/>
      <c r="D40" s="268"/>
      <c r="E40" s="268"/>
      <c r="F40" s="268"/>
      <c r="G40" s="268"/>
      <c r="H40" s="15"/>
      <c r="I40" s="15"/>
      <c r="J40" s="15"/>
      <c r="K40" s="15"/>
      <c r="L40" s="15"/>
      <c r="R40" s="208"/>
      <c r="S40" s="208"/>
      <c r="T40" s="208"/>
      <c r="U40" s="208"/>
    </row>
    <row r="41" spans="1:21" x14ac:dyDescent="0.25">
      <c r="R41" s="208"/>
      <c r="S41" s="208"/>
      <c r="T41" s="208"/>
      <c r="U41" s="208"/>
    </row>
    <row r="42" spans="1:21" x14ac:dyDescent="0.25">
      <c r="R42" s="208"/>
      <c r="S42" s="208"/>
      <c r="T42" s="208"/>
      <c r="U42" s="208"/>
    </row>
    <row r="43" spans="1:21" x14ac:dyDescent="0.25">
      <c r="R43" s="208"/>
      <c r="S43" s="208"/>
      <c r="T43" s="208"/>
      <c r="U43" s="208"/>
    </row>
    <row r="44" spans="1:21" x14ac:dyDescent="0.25">
      <c r="R44" s="208"/>
      <c r="S44" s="208"/>
      <c r="T44" s="208"/>
      <c r="U44" s="208"/>
    </row>
    <row r="45" spans="1:21" x14ac:dyDescent="0.25">
      <c r="R45" s="208"/>
      <c r="S45" s="208"/>
      <c r="T45" s="208"/>
      <c r="U45" s="208"/>
    </row>
    <row r="46" spans="1:21" x14ac:dyDescent="0.25">
      <c r="R46" s="208"/>
      <c r="S46" s="208"/>
      <c r="T46" s="208"/>
      <c r="U46" s="208"/>
    </row>
    <row r="47" spans="1:21" x14ac:dyDescent="0.25">
      <c r="R47" s="208"/>
      <c r="S47" s="208"/>
      <c r="T47" s="208"/>
      <c r="U47" s="208"/>
    </row>
    <row r="48" spans="1:21" x14ac:dyDescent="0.25">
      <c r="R48" s="208"/>
      <c r="S48" s="208"/>
      <c r="T48" s="208"/>
      <c r="U48" s="208"/>
    </row>
    <row r="49" spans="18:21" x14ac:dyDescent="0.25">
      <c r="R49" s="208"/>
      <c r="S49" s="208"/>
      <c r="T49" s="208"/>
      <c r="U49" s="208"/>
    </row>
    <row r="50" spans="18:21" x14ac:dyDescent="0.25">
      <c r="R50" s="208"/>
      <c r="S50" s="208"/>
      <c r="T50" s="208"/>
      <c r="U50" s="208"/>
    </row>
    <row r="51" spans="18:21" x14ac:dyDescent="0.25">
      <c r="R51" s="208"/>
      <c r="S51" s="208"/>
      <c r="T51" s="208"/>
      <c r="U51" s="208"/>
    </row>
    <row r="52" spans="18:21" x14ac:dyDescent="0.25">
      <c r="R52" s="208"/>
      <c r="S52" s="208"/>
      <c r="T52" s="208"/>
      <c r="U52" s="208"/>
    </row>
    <row r="53" spans="18:21" x14ac:dyDescent="0.25">
      <c r="R53" s="208"/>
      <c r="S53" s="208"/>
      <c r="T53" s="208"/>
      <c r="U53" s="208"/>
    </row>
    <row r="54" spans="18:21" x14ac:dyDescent="0.25">
      <c r="R54" s="208"/>
      <c r="S54" s="208"/>
      <c r="T54" s="208"/>
      <c r="U54" s="208"/>
    </row>
    <row r="55" spans="18:21" x14ac:dyDescent="0.25">
      <c r="R55" s="208"/>
      <c r="S55" s="208"/>
      <c r="T55" s="208"/>
      <c r="U55" s="208"/>
    </row>
    <row r="56" spans="18:21" x14ac:dyDescent="0.25">
      <c r="R56" s="208"/>
      <c r="S56" s="208"/>
      <c r="T56" s="208"/>
      <c r="U56" s="208"/>
    </row>
    <row r="57" spans="18:21" x14ac:dyDescent="0.25">
      <c r="R57" s="208"/>
      <c r="S57" s="208"/>
      <c r="T57" s="208"/>
      <c r="U57" s="208"/>
    </row>
    <row r="58" spans="18:21" x14ac:dyDescent="0.25">
      <c r="R58" s="208"/>
      <c r="S58" s="208"/>
      <c r="T58" s="208"/>
      <c r="U58" s="208"/>
    </row>
    <row r="59" spans="18:21" x14ac:dyDescent="0.25">
      <c r="R59" s="208"/>
      <c r="S59" s="208"/>
      <c r="T59" s="208"/>
      <c r="U59" s="208"/>
    </row>
    <row r="60" spans="18:21" x14ac:dyDescent="0.25">
      <c r="R60" s="208"/>
      <c r="S60" s="208"/>
      <c r="T60" s="208"/>
      <c r="U60" s="208"/>
    </row>
    <row r="61" spans="18:21" x14ac:dyDescent="0.25">
      <c r="R61" s="208"/>
      <c r="S61" s="208"/>
      <c r="T61" s="208"/>
      <c r="U61" s="208"/>
    </row>
    <row r="62" spans="18:21" x14ac:dyDescent="0.25">
      <c r="R62" s="208"/>
      <c r="S62" s="208"/>
      <c r="T62" s="208"/>
      <c r="U62" s="208"/>
    </row>
    <row r="63" spans="18:21" x14ac:dyDescent="0.25">
      <c r="R63" s="208"/>
      <c r="S63" s="208"/>
      <c r="T63" s="208"/>
      <c r="U63" s="208"/>
    </row>
    <row r="64" spans="18:21" x14ac:dyDescent="0.25">
      <c r="R64" s="208"/>
      <c r="S64" s="208"/>
      <c r="T64" s="208"/>
      <c r="U64" s="208"/>
    </row>
    <row r="65" spans="18:21" x14ac:dyDescent="0.25">
      <c r="R65" s="208"/>
      <c r="S65" s="208"/>
      <c r="T65" s="208"/>
      <c r="U65" s="208"/>
    </row>
    <row r="66" spans="18:21" x14ac:dyDescent="0.25">
      <c r="R66" s="208"/>
      <c r="S66" s="208"/>
      <c r="T66" s="208"/>
      <c r="U66" s="208"/>
    </row>
    <row r="67" spans="18:21" x14ac:dyDescent="0.25">
      <c r="R67" s="208"/>
      <c r="S67" s="208"/>
      <c r="T67" s="208"/>
      <c r="U67" s="208"/>
    </row>
    <row r="68" spans="18:21" x14ac:dyDescent="0.25">
      <c r="R68" s="208"/>
      <c r="S68" s="208"/>
      <c r="T68" s="208"/>
      <c r="U68" s="208"/>
    </row>
    <row r="69" spans="18:21" x14ac:dyDescent="0.25">
      <c r="R69" s="208"/>
      <c r="S69" s="208"/>
      <c r="T69" s="208"/>
      <c r="U69" s="208"/>
    </row>
    <row r="70" spans="18:21" x14ac:dyDescent="0.25">
      <c r="R70" s="208"/>
      <c r="S70" s="208"/>
      <c r="T70" s="208"/>
      <c r="U70" s="208"/>
    </row>
    <row r="71" spans="18:21" x14ac:dyDescent="0.25">
      <c r="R71" s="208"/>
      <c r="S71" s="208"/>
      <c r="T71" s="208"/>
      <c r="U71" s="208"/>
    </row>
    <row r="72" spans="18:21" x14ac:dyDescent="0.25">
      <c r="R72" s="208"/>
      <c r="S72" s="208"/>
      <c r="T72" s="208"/>
      <c r="U72" s="208"/>
    </row>
    <row r="73" spans="18:21" x14ac:dyDescent="0.25">
      <c r="R73" s="208"/>
      <c r="S73" s="208"/>
      <c r="T73" s="208"/>
      <c r="U73" s="208"/>
    </row>
    <row r="74" spans="18:21" x14ac:dyDescent="0.25">
      <c r="R74" s="208"/>
      <c r="S74" s="208"/>
      <c r="T74" s="208"/>
      <c r="U74" s="208"/>
    </row>
    <row r="75" spans="18:21" x14ac:dyDescent="0.25">
      <c r="R75" s="208"/>
      <c r="S75" s="208"/>
      <c r="T75" s="208"/>
      <c r="U75" s="208"/>
    </row>
    <row r="76" spans="18:21" x14ac:dyDescent="0.25">
      <c r="R76" s="208"/>
      <c r="S76" s="208"/>
      <c r="T76" s="208"/>
      <c r="U76" s="208"/>
    </row>
    <row r="77" spans="18:21" x14ac:dyDescent="0.25">
      <c r="R77" s="208"/>
      <c r="S77" s="208"/>
      <c r="T77" s="208"/>
      <c r="U77" s="208"/>
    </row>
    <row r="78" spans="18:21" x14ac:dyDescent="0.25">
      <c r="R78" s="208"/>
      <c r="S78" s="208"/>
      <c r="T78" s="208"/>
      <c r="U78" s="208"/>
    </row>
    <row r="79" spans="18:21" x14ac:dyDescent="0.25">
      <c r="R79" s="208"/>
      <c r="S79" s="208"/>
      <c r="T79" s="208"/>
      <c r="U79" s="208"/>
    </row>
    <row r="80" spans="18:21" x14ac:dyDescent="0.25">
      <c r="R80" s="208"/>
      <c r="S80" s="208"/>
      <c r="T80" s="208"/>
      <c r="U80" s="208"/>
    </row>
    <row r="81" spans="18:21" x14ac:dyDescent="0.25">
      <c r="R81" s="208"/>
      <c r="S81" s="208"/>
      <c r="T81" s="208"/>
      <c r="U81" s="208"/>
    </row>
    <row r="82" spans="18:21" x14ac:dyDescent="0.25">
      <c r="R82" s="208"/>
      <c r="S82" s="208"/>
      <c r="T82" s="208"/>
      <c r="U82" s="208"/>
    </row>
    <row r="83" spans="18:21" x14ac:dyDescent="0.25">
      <c r="R83" s="208"/>
      <c r="S83" s="208"/>
      <c r="T83" s="208"/>
      <c r="U83" s="208"/>
    </row>
    <row r="84" spans="18:21" x14ac:dyDescent="0.25">
      <c r="R84" s="208"/>
      <c r="S84" s="208"/>
      <c r="T84" s="208"/>
      <c r="U84" s="208"/>
    </row>
    <row r="85" spans="18:21" x14ac:dyDescent="0.25">
      <c r="R85" s="208"/>
      <c r="S85" s="208"/>
      <c r="T85" s="208"/>
      <c r="U85" s="208"/>
    </row>
    <row r="86" spans="18:21" x14ac:dyDescent="0.25">
      <c r="R86" s="208"/>
      <c r="S86" s="208"/>
      <c r="T86" s="208"/>
      <c r="U86" s="208"/>
    </row>
    <row r="87" spans="18:21" x14ac:dyDescent="0.25">
      <c r="R87" s="208"/>
      <c r="S87" s="208"/>
      <c r="T87" s="208"/>
      <c r="U87" s="208"/>
    </row>
    <row r="88" spans="18:21" x14ac:dyDescent="0.25">
      <c r="R88" s="208"/>
      <c r="S88" s="208"/>
      <c r="T88" s="208"/>
      <c r="U88" s="208"/>
    </row>
    <row r="89" spans="18:21" x14ac:dyDescent="0.25">
      <c r="R89" s="208"/>
      <c r="S89" s="208"/>
      <c r="T89" s="208"/>
      <c r="U89" s="208"/>
    </row>
    <row r="90" spans="18:21" x14ac:dyDescent="0.25">
      <c r="R90" s="208"/>
      <c r="S90" s="208"/>
      <c r="T90" s="208"/>
      <c r="U90" s="208"/>
    </row>
    <row r="91" spans="18:21" x14ac:dyDescent="0.25">
      <c r="R91" s="208"/>
      <c r="S91" s="208"/>
      <c r="T91" s="208"/>
      <c r="U91" s="208"/>
    </row>
    <row r="92" spans="18:21" x14ac:dyDescent="0.25">
      <c r="R92" s="208"/>
      <c r="S92" s="208"/>
      <c r="T92" s="208"/>
      <c r="U92" s="208"/>
    </row>
    <row r="93" spans="18:21" x14ac:dyDescent="0.25">
      <c r="R93" s="208"/>
      <c r="S93" s="208"/>
      <c r="T93" s="208"/>
      <c r="U93" s="208"/>
    </row>
    <row r="94" spans="18:21" x14ac:dyDescent="0.25">
      <c r="R94" s="208"/>
      <c r="S94" s="208"/>
      <c r="T94" s="208"/>
      <c r="U94" s="208"/>
    </row>
    <row r="95" spans="18:21" x14ac:dyDescent="0.25">
      <c r="R95" s="208"/>
      <c r="S95" s="208"/>
      <c r="T95" s="208"/>
      <c r="U95" s="208"/>
    </row>
    <row r="96" spans="18:21" x14ac:dyDescent="0.25">
      <c r="R96" s="208"/>
      <c r="S96" s="208"/>
      <c r="T96" s="208"/>
      <c r="U96" s="208"/>
    </row>
    <row r="97" spans="18:21" x14ac:dyDescent="0.25">
      <c r="R97" s="208"/>
      <c r="S97" s="208"/>
      <c r="T97" s="208"/>
      <c r="U97" s="208"/>
    </row>
    <row r="98" spans="18:21" x14ac:dyDescent="0.25">
      <c r="R98" s="208"/>
      <c r="S98" s="208"/>
      <c r="T98" s="208"/>
      <c r="U98" s="208"/>
    </row>
    <row r="99" spans="18:21" x14ac:dyDescent="0.25">
      <c r="R99" s="208"/>
      <c r="S99" s="208"/>
      <c r="T99" s="208"/>
      <c r="U99" s="208"/>
    </row>
    <row r="100" spans="18:21" x14ac:dyDescent="0.25">
      <c r="R100" s="208"/>
      <c r="S100" s="208"/>
      <c r="T100" s="208"/>
      <c r="U100" s="208"/>
    </row>
    <row r="101" spans="18:21" x14ac:dyDescent="0.25">
      <c r="R101" s="208"/>
      <c r="S101" s="208"/>
      <c r="T101" s="208"/>
      <c r="U101" s="208"/>
    </row>
    <row r="102" spans="18:21" x14ac:dyDescent="0.25">
      <c r="R102" s="208"/>
      <c r="S102" s="208"/>
      <c r="T102" s="208"/>
      <c r="U102" s="208"/>
    </row>
    <row r="103" spans="18:21" x14ac:dyDescent="0.25">
      <c r="R103" s="208"/>
      <c r="S103" s="208"/>
      <c r="T103" s="208"/>
      <c r="U103" s="208"/>
    </row>
    <row r="104" spans="18:21" x14ac:dyDescent="0.25">
      <c r="R104" s="208"/>
      <c r="S104" s="208"/>
    </row>
    <row r="105" spans="18:21" x14ac:dyDescent="0.25">
      <c r="R105" s="208"/>
      <c r="S105" s="208"/>
    </row>
    <row r="106" spans="18:21" x14ac:dyDescent="0.25">
      <c r="R106" s="208"/>
      <c r="S106" s="208"/>
    </row>
    <row r="107" spans="18:21" x14ac:dyDescent="0.25">
      <c r="R107" s="208"/>
      <c r="S107" s="208"/>
    </row>
    <row r="108" spans="18:21" x14ac:dyDescent="0.25">
      <c r="R108" s="208"/>
      <c r="S108" s="208"/>
    </row>
    <row r="109" spans="18:21" x14ac:dyDescent="0.25">
      <c r="R109" s="208"/>
      <c r="S109" s="208"/>
    </row>
    <row r="110" spans="18:21" x14ac:dyDescent="0.25">
      <c r="R110" s="208"/>
      <c r="S110" s="208"/>
    </row>
    <row r="111" spans="18:21" x14ac:dyDescent="0.25">
      <c r="R111" s="208"/>
      <c r="S111" s="208"/>
    </row>
    <row r="112" spans="18:21" x14ac:dyDescent="0.25">
      <c r="R112" s="208"/>
      <c r="S112" s="208"/>
    </row>
    <row r="113" spans="18:19" x14ac:dyDescent="0.25">
      <c r="R113" s="208"/>
      <c r="S113" s="208"/>
    </row>
    <row r="114" spans="18:19" x14ac:dyDescent="0.25">
      <c r="R114" s="208"/>
      <c r="S114" s="208"/>
    </row>
    <row r="115" spans="18:19" x14ac:dyDescent="0.25">
      <c r="R115" s="208"/>
      <c r="S115" s="208"/>
    </row>
    <row r="116" spans="18:19" x14ac:dyDescent="0.25">
      <c r="R116" s="208"/>
      <c r="S116" s="208"/>
    </row>
    <row r="117" spans="18:19" x14ac:dyDescent="0.25">
      <c r="R117" s="208"/>
      <c r="S117" s="208"/>
    </row>
    <row r="118" spans="18:19" x14ac:dyDescent="0.25">
      <c r="R118" s="208"/>
      <c r="S118" s="208"/>
    </row>
    <row r="119" spans="18:19" x14ac:dyDescent="0.25">
      <c r="R119" s="208"/>
      <c r="S119" s="208"/>
    </row>
    <row r="120" spans="18:19" x14ac:dyDescent="0.25">
      <c r="R120" s="208"/>
      <c r="S120" s="208"/>
    </row>
  </sheetData>
  <mergeCells count="273">
    <mergeCell ref="A4:L4"/>
    <mergeCell ref="R4:S4"/>
    <mergeCell ref="T4:U4"/>
    <mergeCell ref="A5:L5"/>
    <mergeCell ref="R5:S5"/>
    <mergeCell ref="T5:U5"/>
    <mergeCell ref="J1:L1"/>
    <mergeCell ref="R1:S1"/>
    <mergeCell ref="T1:U1"/>
    <mergeCell ref="R2:S2"/>
    <mergeCell ref="T2:U2"/>
    <mergeCell ref="A3:L3"/>
    <mergeCell ref="R3:S3"/>
    <mergeCell ref="T3:U3"/>
    <mergeCell ref="A6:L6"/>
    <mergeCell ref="R6:S6"/>
    <mergeCell ref="T6:U6"/>
    <mergeCell ref="R7:S7"/>
    <mergeCell ref="T7:U7"/>
    <mergeCell ref="A8:F10"/>
    <mergeCell ref="G8:I10"/>
    <mergeCell ref="J8:L10"/>
    <mergeCell ref="R8:S8"/>
    <mergeCell ref="T8:U8"/>
    <mergeCell ref="R9:S9"/>
    <mergeCell ref="T9:U9"/>
    <mergeCell ref="R10:S10"/>
    <mergeCell ref="T10:U10"/>
    <mergeCell ref="A11:F11"/>
    <mergeCell ref="G11:I11"/>
    <mergeCell ref="J11:L11"/>
    <mergeCell ref="R11:S11"/>
    <mergeCell ref="T11:U11"/>
    <mergeCell ref="A12:F12"/>
    <mergeCell ref="G12:I12"/>
    <mergeCell ref="J12:L12"/>
    <mergeCell ref="R12:S12"/>
    <mergeCell ref="T12:U12"/>
    <mergeCell ref="A13:F13"/>
    <mergeCell ref="G13:I13"/>
    <mergeCell ref="J13:L13"/>
    <mergeCell ref="R13:S13"/>
    <mergeCell ref="T13:U13"/>
    <mergeCell ref="R16:S16"/>
    <mergeCell ref="T16:U16"/>
    <mergeCell ref="J17:L17"/>
    <mergeCell ref="R17:S17"/>
    <mergeCell ref="T17:U17"/>
    <mergeCell ref="R18:S18"/>
    <mergeCell ref="T18:U18"/>
    <mergeCell ref="A14:F14"/>
    <mergeCell ref="G14:I14"/>
    <mergeCell ref="J14:L14"/>
    <mergeCell ref="R14:S14"/>
    <mergeCell ref="T14:U14"/>
    <mergeCell ref="A15:F15"/>
    <mergeCell ref="G15:I15"/>
    <mergeCell ref="J15:L15"/>
    <mergeCell ref="R15:S15"/>
    <mergeCell ref="T15:U15"/>
    <mergeCell ref="D19:I19"/>
    <mergeCell ref="R19:S19"/>
    <mergeCell ref="T19:U19"/>
    <mergeCell ref="R20:S20"/>
    <mergeCell ref="T20:U20"/>
    <mergeCell ref="A21:F23"/>
    <mergeCell ref="G21:I23"/>
    <mergeCell ref="J21:L23"/>
    <mergeCell ref="R21:S21"/>
    <mergeCell ref="T21:U21"/>
    <mergeCell ref="R22:S22"/>
    <mergeCell ref="T22:U22"/>
    <mergeCell ref="R23:S23"/>
    <mergeCell ref="T23:U23"/>
    <mergeCell ref="A24:F24"/>
    <mergeCell ref="G24:I24"/>
    <mergeCell ref="J24:L24"/>
    <mergeCell ref="R24:S24"/>
    <mergeCell ref="T24:U24"/>
    <mergeCell ref="A27:F27"/>
    <mergeCell ref="G27:I27"/>
    <mergeCell ref="J27:L27"/>
    <mergeCell ref="R27:S27"/>
    <mergeCell ref="T27:U27"/>
    <mergeCell ref="R28:S28"/>
    <mergeCell ref="T28:U28"/>
    <mergeCell ref="A25:F25"/>
    <mergeCell ref="G25:I25"/>
    <mergeCell ref="J25:L25"/>
    <mergeCell ref="R25:S25"/>
    <mergeCell ref="T25:U25"/>
    <mergeCell ref="A26:F26"/>
    <mergeCell ref="G26:I26"/>
    <mergeCell ref="J26:L26"/>
    <mergeCell ref="R26:S26"/>
    <mergeCell ref="T26:U26"/>
    <mergeCell ref="R29:S29"/>
    <mergeCell ref="T29:U29"/>
    <mergeCell ref="R30:S30"/>
    <mergeCell ref="T30:U30"/>
    <mergeCell ref="A31:F32"/>
    <mergeCell ref="I31:L31"/>
    <mergeCell ref="R31:S31"/>
    <mergeCell ref="T31:U31"/>
    <mergeCell ref="I32:L32"/>
    <mergeCell ref="R32:S32"/>
    <mergeCell ref="T32:U32"/>
    <mergeCell ref="R33:S33"/>
    <mergeCell ref="T33:U33"/>
    <mergeCell ref="A34:F35"/>
    <mergeCell ref="I34:L34"/>
    <mergeCell ref="R34:S34"/>
    <mergeCell ref="T34:U34"/>
    <mergeCell ref="I35:L35"/>
    <mergeCell ref="R35:S35"/>
    <mergeCell ref="T35:U35"/>
    <mergeCell ref="A39:G40"/>
    <mergeCell ref="R39:S39"/>
    <mergeCell ref="T39:U39"/>
    <mergeCell ref="R40:S40"/>
    <mergeCell ref="T40:U40"/>
    <mergeCell ref="R36:S36"/>
    <mergeCell ref="T36:U36"/>
    <mergeCell ref="A37:F38"/>
    <mergeCell ref="I37:L37"/>
    <mergeCell ref="R37:S37"/>
    <mergeCell ref="T37:U37"/>
    <mergeCell ref="I38:L38"/>
    <mergeCell ref="R38:S38"/>
    <mergeCell ref="T38:U38"/>
    <mergeCell ref="R44:S44"/>
    <mergeCell ref="T44:U44"/>
    <mergeCell ref="R45:S45"/>
    <mergeCell ref="T45:U45"/>
    <mergeCell ref="R46:S46"/>
    <mergeCell ref="T46:U46"/>
    <mergeCell ref="R41:S41"/>
    <mergeCell ref="T41:U41"/>
    <mergeCell ref="R42:S42"/>
    <mergeCell ref="T42:U42"/>
    <mergeCell ref="R43:S43"/>
    <mergeCell ref="T43:U43"/>
    <mergeCell ref="R50:S50"/>
    <mergeCell ref="T50:U50"/>
    <mergeCell ref="R51:S51"/>
    <mergeCell ref="T51:U51"/>
    <mergeCell ref="R52:S52"/>
    <mergeCell ref="T52:U52"/>
    <mergeCell ref="R47:S47"/>
    <mergeCell ref="T47:U47"/>
    <mergeCell ref="R48:S48"/>
    <mergeCell ref="T48:U48"/>
    <mergeCell ref="R49:S49"/>
    <mergeCell ref="T49:U49"/>
    <mergeCell ref="R56:S56"/>
    <mergeCell ref="T56:U56"/>
    <mergeCell ref="R57:S57"/>
    <mergeCell ref="T57:U57"/>
    <mergeCell ref="R58:S58"/>
    <mergeCell ref="T58:U58"/>
    <mergeCell ref="R53:S53"/>
    <mergeCell ref="T53:U53"/>
    <mergeCell ref="R54:S54"/>
    <mergeCell ref="T54:U54"/>
    <mergeCell ref="R55:S55"/>
    <mergeCell ref="T55:U55"/>
    <mergeCell ref="R62:S62"/>
    <mergeCell ref="T62:U62"/>
    <mergeCell ref="R63:S63"/>
    <mergeCell ref="T63:U63"/>
    <mergeCell ref="R64:S64"/>
    <mergeCell ref="T64:U64"/>
    <mergeCell ref="R59:S59"/>
    <mergeCell ref="T59:U59"/>
    <mergeCell ref="R60:S60"/>
    <mergeCell ref="T60:U60"/>
    <mergeCell ref="R61:S61"/>
    <mergeCell ref="T61:U61"/>
    <mergeCell ref="R68:S68"/>
    <mergeCell ref="T68:U68"/>
    <mergeCell ref="R69:S69"/>
    <mergeCell ref="T69:U69"/>
    <mergeCell ref="R70:S70"/>
    <mergeCell ref="T70:U70"/>
    <mergeCell ref="R65:S65"/>
    <mergeCell ref="T65:U65"/>
    <mergeCell ref="R66:S66"/>
    <mergeCell ref="T66:U66"/>
    <mergeCell ref="R67:S67"/>
    <mergeCell ref="T67:U67"/>
    <mergeCell ref="R74:S74"/>
    <mergeCell ref="T74:U74"/>
    <mergeCell ref="R75:S75"/>
    <mergeCell ref="T75:U75"/>
    <mergeCell ref="R76:S76"/>
    <mergeCell ref="T76:U76"/>
    <mergeCell ref="R71:S71"/>
    <mergeCell ref="T71:U71"/>
    <mergeCell ref="R72:S72"/>
    <mergeCell ref="T72:U72"/>
    <mergeCell ref="R73:S73"/>
    <mergeCell ref="T73:U73"/>
    <mergeCell ref="R80:S80"/>
    <mergeCell ref="T80:U80"/>
    <mergeCell ref="R81:S81"/>
    <mergeCell ref="T81:U81"/>
    <mergeCell ref="R82:S82"/>
    <mergeCell ref="T82:U82"/>
    <mergeCell ref="R77:S77"/>
    <mergeCell ref="T77:U77"/>
    <mergeCell ref="R78:S78"/>
    <mergeCell ref="T78:U78"/>
    <mergeCell ref="R79:S79"/>
    <mergeCell ref="T79:U79"/>
    <mergeCell ref="R86:S86"/>
    <mergeCell ref="T86:U86"/>
    <mergeCell ref="R87:S87"/>
    <mergeCell ref="T87:U87"/>
    <mergeCell ref="R88:S88"/>
    <mergeCell ref="T88:U88"/>
    <mergeCell ref="R83:S83"/>
    <mergeCell ref="T83:U83"/>
    <mergeCell ref="R84:S84"/>
    <mergeCell ref="T84:U84"/>
    <mergeCell ref="R85:S85"/>
    <mergeCell ref="T85:U85"/>
    <mergeCell ref="R92:S92"/>
    <mergeCell ref="T92:U92"/>
    <mergeCell ref="R93:S93"/>
    <mergeCell ref="T93:U93"/>
    <mergeCell ref="R94:S94"/>
    <mergeCell ref="T94:U94"/>
    <mergeCell ref="R89:S89"/>
    <mergeCell ref="T89:U89"/>
    <mergeCell ref="R90:S90"/>
    <mergeCell ref="T90:U90"/>
    <mergeCell ref="R91:S91"/>
    <mergeCell ref="T91:U91"/>
    <mergeCell ref="R98:S98"/>
    <mergeCell ref="T98:U98"/>
    <mergeCell ref="R99:S99"/>
    <mergeCell ref="T99:U99"/>
    <mergeCell ref="R100:S100"/>
    <mergeCell ref="T100:U100"/>
    <mergeCell ref="R95:S95"/>
    <mergeCell ref="T95:U95"/>
    <mergeCell ref="R96:S96"/>
    <mergeCell ref="T96:U96"/>
    <mergeCell ref="R97:S97"/>
    <mergeCell ref="T97:U97"/>
    <mergeCell ref="R104:S104"/>
    <mergeCell ref="R105:S105"/>
    <mergeCell ref="R106:S106"/>
    <mergeCell ref="R107:S107"/>
    <mergeCell ref="R108:S108"/>
    <mergeCell ref="R109:S109"/>
    <mergeCell ref="R101:S101"/>
    <mergeCell ref="T101:U101"/>
    <mergeCell ref="R102:S102"/>
    <mergeCell ref="T102:U102"/>
    <mergeCell ref="R103:S103"/>
    <mergeCell ref="T103:U103"/>
    <mergeCell ref="R116:S116"/>
    <mergeCell ref="R117:S117"/>
    <mergeCell ref="R118:S118"/>
    <mergeCell ref="R119:S119"/>
    <mergeCell ref="R120:S120"/>
    <mergeCell ref="R110:S110"/>
    <mergeCell ref="R111:S111"/>
    <mergeCell ref="R112:S112"/>
    <mergeCell ref="R113:S113"/>
    <mergeCell ref="R114:S114"/>
    <mergeCell ref="R115:S115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0"/>
  <sheetViews>
    <sheetView view="pageBreakPreview" topLeftCell="A10" zoomScaleNormal="100" zoomScaleSheetLayoutView="100" workbookViewId="0">
      <selection activeCell="L23" sqref="L23"/>
    </sheetView>
  </sheetViews>
  <sheetFormatPr defaultRowHeight="15" x14ac:dyDescent="0.25"/>
  <cols>
    <col min="1" max="2" width="4.5703125" style="9" customWidth="1"/>
    <col min="3" max="3" width="5.5703125" style="9" customWidth="1"/>
    <col min="4" max="4" width="12.7109375" style="9" customWidth="1"/>
    <col min="5" max="5" width="8.7109375" style="9" customWidth="1"/>
    <col min="6" max="6" width="11.5703125" style="9" customWidth="1"/>
    <col min="7" max="7" width="10.140625" style="9" customWidth="1"/>
    <col min="8" max="8" width="10.5703125" style="9" customWidth="1"/>
    <col min="9" max="9" width="9.7109375" style="9" customWidth="1"/>
    <col min="10" max="10" width="10.42578125" style="9" customWidth="1"/>
    <col min="11" max="11" width="9.42578125" style="9" customWidth="1"/>
    <col min="12" max="12" width="16.14062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ht="21" customHeight="1" x14ac:dyDescent="0.3">
      <c r="A1" s="187" t="s">
        <v>109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R1" s="208"/>
      <c r="S1" s="208"/>
      <c r="T1" s="208"/>
      <c r="U1" s="208"/>
    </row>
    <row r="2" spans="1:21" ht="18" customHeight="1" x14ac:dyDescent="0.35">
      <c r="A2" s="305" t="s">
        <v>264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R2" s="208"/>
      <c r="S2" s="208"/>
      <c r="T2" s="208"/>
      <c r="U2" s="208"/>
    </row>
    <row r="3" spans="1:21" ht="17.25" customHeight="1" x14ac:dyDescent="0.3">
      <c r="A3" s="304" t="s">
        <v>265</v>
      </c>
      <c r="B3" s="304"/>
      <c r="C3" s="305"/>
      <c r="D3" s="305"/>
      <c r="E3" s="305"/>
      <c r="F3" s="305"/>
      <c r="G3" s="305"/>
      <c r="H3" s="305"/>
      <c r="I3" s="305"/>
      <c r="J3" s="305"/>
      <c r="K3" s="305"/>
      <c r="L3" s="305"/>
      <c r="R3" s="208"/>
      <c r="S3" s="208"/>
      <c r="T3" s="208"/>
      <c r="U3" s="208"/>
    </row>
    <row r="4" spans="1:21" ht="18.75" x14ac:dyDescent="0.3">
      <c r="A4" s="35"/>
      <c r="B4" s="35"/>
      <c r="C4" s="321" t="s">
        <v>110</v>
      </c>
      <c r="D4" s="321"/>
      <c r="E4" s="321"/>
      <c r="F4" s="321"/>
      <c r="G4" s="321"/>
      <c r="H4" s="321"/>
      <c r="I4" s="321"/>
      <c r="J4" s="321"/>
      <c r="K4" s="321"/>
      <c r="L4" s="35"/>
      <c r="R4" s="208"/>
      <c r="S4" s="208"/>
      <c r="T4" s="208"/>
      <c r="U4" s="208"/>
    </row>
    <row r="5" spans="1:21" x14ac:dyDescent="0.25">
      <c r="A5" s="235" t="s">
        <v>111</v>
      </c>
      <c r="B5" s="235" t="s">
        <v>363</v>
      </c>
      <c r="C5" s="229" t="s">
        <v>112</v>
      </c>
      <c r="D5" s="285"/>
      <c r="E5" s="235" t="s">
        <v>113</v>
      </c>
      <c r="F5" s="229" t="s">
        <v>114</v>
      </c>
      <c r="G5" s="292"/>
      <c r="H5" s="292"/>
      <c r="I5" s="293"/>
      <c r="J5" s="235" t="s">
        <v>117</v>
      </c>
      <c r="K5" s="235" t="s">
        <v>118</v>
      </c>
      <c r="L5" s="235" t="s">
        <v>119</v>
      </c>
      <c r="R5" s="208"/>
      <c r="S5" s="208"/>
      <c r="T5" s="208"/>
      <c r="U5" s="208"/>
    </row>
    <row r="6" spans="1:21" ht="19.5" customHeight="1" x14ac:dyDescent="0.25">
      <c r="A6" s="315"/>
      <c r="B6" s="302"/>
      <c r="C6" s="286"/>
      <c r="D6" s="288"/>
      <c r="E6" s="315"/>
      <c r="F6" s="297"/>
      <c r="G6" s="298"/>
      <c r="H6" s="298"/>
      <c r="I6" s="299"/>
      <c r="J6" s="315"/>
      <c r="K6" s="315"/>
      <c r="L6" s="315"/>
      <c r="R6" s="208"/>
      <c r="S6" s="208"/>
      <c r="T6" s="208"/>
      <c r="U6" s="208"/>
    </row>
    <row r="7" spans="1:21" x14ac:dyDescent="0.25">
      <c r="A7" s="315"/>
      <c r="B7" s="302"/>
      <c r="C7" s="286"/>
      <c r="D7" s="288"/>
      <c r="E7" s="315"/>
      <c r="F7" s="240" t="s">
        <v>46</v>
      </c>
      <c r="G7" s="278" t="s">
        <v>47</v>
      </c>
      <c r="H7" s="279"/>
      <c r="I7" s="280"/>
      <c r="J7" s="315"/>
      <c r="K7" s="315"/>
      <c r="L7" s="315"/>
      <c r="R7" s="208"/>
      <c r="S7" s="208"/>
      <c r="T7" s="208"/>
      <c r="U7" s="208"/>
    </row>
    <row r="8" spans="1:21" ht="85.5" customHeight="1" x14ac:dyDescent="0.25">
      <c r="A8" s="316"/>
      <c r="B8" s="303"/>
      <c r="C8" s="289"/>
      <c r="D8" s="291"/>
      <c r="E8" s="316"/>
      <c r="F8" s="316"/>
      <c r="G8" s="103" t="s">
        <v>115</v>
      </c>
      <c r="H8" s="103" t="s">
        <v>120</v>
      </c>
      <c r="I8" s="104" t="s">
        <v>116</v>
      </c>
      <c r="J8" s="316"/>
      <c r="K8" s="316"/>
      <c r="L8" s="316"/>
      <c r="R8" s="208"/>
      <c r="S8" s="208"/>
      <c r="T8" s="208"/>
      <c r="U8" s="208"/>
    </row>
    <row r="9" spans="1:21" x14ac:dyDescent="0.25">
      <c r="A9" s="18">
        <v>1</v>
      </c>
      <c r="B9" s="144"/>
      <c r="C9" s="278">
        <v>2</v>
      </c>
      <c r="D9" s="280"/>
      <c r="E9" s="18">
        <v>3</v>
      </c>
      <c r="F9" s="18">
        <v>4</v>
      </c>
      <c r="G9" s="18">
        <v>5</v>
      </c>
      <c r="H9" s="18">
        <v>6</v>
      </c>
      <c r="I9" s="18">
        <v>7</v>
      </c>
      <c r="J9" s="18">
        <v>8</v>
      </c>
      <c r="K9" s="18">
        <v>9</v>
      </c>
      <c r="L9" s="77">
        <v>10</v>
      </c>
      <c r="R9" s="208"/>
      <c r="S9" s="208"/>
      <c r="T9" s="208"/>
      <c r="U9" s="208"/>
    </row>
    <row r="10" spans="1:21" ht="32.25" customHeight="1" x14ac:dyDescent="0.25">
      <c r="A10" s="18">
        <v>1</v>
      </c>
      <c r="B10" s="144">
        <v>211</v>
      </c>
      <c r="C10" s="223" t="s">
        <v>313</v>
      </c>
      <c r="D10" s="318"/>
      <c r="E10" s="18">
        <v>0.5</v>
      </c>
      <c r="F10" s="57">
        <f>G10+H10+I10</f>
        <v>8000</v>
      </c>
      <c r="G10" s="57">
        <v>8000</v>
      </c>
      <c r="H10" s="57"/>
      <c r="I10" s="74"/>
      <c r="J10" s="75">
        <v>1600</v>
      </c>
      <c r="K10" s="57">
        <v>840</v>
      </c>
      <c r="L10" s="57">
        <f>(E10*F10+J10+K10)*13</f>
        <v>83720</v>
      </c>
      <c r="R10" s="309"/>
      <c r="S10" s="208"/>
      <c r="T10" s="208"/>
      <c r="U10" s="208"/>
    </row>
    <row r="11" spans="1:21" ht="20.25" customHeight="1" x14ac:dyDescent="0.25">
      <c r="A11" s="18">
        <v>2</v>
      </c>
      <c r="B11" s="144">
        <v>211</v>
      </c>
      <c r="C11" s="211" t="s">
        <v>245</v>
      </c>
      <c r="D11" s="320"/>
      <c r="E11" s="18">
        <v>1</v>
      </c>
      <c r="F11" s="57">
        <f>G11+H11</f>
        <v>8500</v>
      </c>
      <c r="G11" s="57">
        <v>8500</v>
      </c>
      <c r="H11" s="57"/>
      <c r="I11" s="74"/>
      <c r="J11" s="75">
        <v>4675</v>
      </c>
      <c r="K11" s="57">
        <f>(F11+J11)*15%</f>
        <v>1976.25</v>
      </c>
      <c r="L11" s="57">
        <f>(E11*F11+J11+K11)*13</f>
        <v>196966.25</v>
      </c>
      <c r="R11" s="85"/>
      <c r="S11" s="84"/>
      <c r="T11" s="84"/>
      <c r="U11" s="84"/>
    </row>
    <row r="12" spans="1:21" ht="42.75" customHeight="1" x14ac:dyDescent="0.25">
      <c r="A12" s="18">
        <v>3</v>
      </c>
      <c r="B12" s="144">
        <v>211</v>
      </c>
      <c r="C12" s="310" t="s">
        <v>246</v>
      </c>
      <c r="D12" s="311"/>
      <c r="E12" s="18">
        <v>2.25</v>
      </c>
      <c r="F12" s="57">
        <f>G12+H12+I12</f>
        <v>8000</v>
      </c>
      <c r="G12" s="57">
        <v>8000</v>
      </c>
      <c r="H12" s="57"/>
      <c r="I12" s="57"/>
      <c r="J12" s="57">
        <v>9235.83</v>
      </c>
      <c r="K12" s="57">
        <f>(E12*F12+J12)*15%</f>
        <v>4085.3744999999999</v>
      </c>
      <c r="L12" s="57">
        <f>(E12*F12+J12+K12)*13+15221.2</f>
        <v>422396.85850000003</v>
      </c>
      <c r="R12" s="208"/>
      <c r="S12" s="208"/>
      <c r="T12" s="208"/>
      <c r="U12" s="208"/>
    </row>
    <row r="13" spans="1:21" ht="18" customHeight="1" x14ac:dyDescent="0.25">
      <c r="A13" s="306" t="s">
        <v>121</v>
      </c>
      <c r="B13" s="307"/>
      <c r="C13" s="307"/>
      <c r="D13" s="308"/>
      <c r="E13" s="31" t="s">
        <v>77</v>
      </c>
      <c r="F13" s="76"/>
      <c r="G13" s="58" t="s">
        <v>77</v>
      </c>
      <c r="H13" s="58" t="s">
        <v>77</v>
      </c>
      <c r="I13" s="58" t="s">
        <v>77</v>
      </c>
      <c r="J13" s="58" t="s">
        <v>77</v>
      </c>
      <c r="K13" s="58" t="s">
        <v>77</v>
      </c>
      <c r="L13" s="78">
        <f>L10+L11+L12+52970.71</f>
        <v>756053.81850000005</v>
      </c>
      <c r="R13" s="309"/>
      <c r="S13" s="208"/>
      <c r="T13" s="309"/>
      <c r="U13" s="208"/>
    </row>
    <row r="14" spans="1:21" ht="9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53"/>
      <c r="L14" s="53"/>
      <c r="M14" s="54"/>
      <c r="N14" s="54"/>
      <c r="O14" s="54"/>
      <c r="P14" s="54"/>
      <c r="Q14" s="54"/>
      <c r="R14" s="319"/>
      <c r="S14" s="319"/>
      <c r="T14" s="208"/>
      <c r="U14" s="208"/>
    </row>
    <row r="15" spans="1:21" ht="15.75" customHeight="1" x14ac:dyDescent="0.35">
      <c r="A15" s="305" t="s">
        <v>266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R15" s="208"/>
      <c r="S15" s="208"/>
      <c r="T15" s="208"/>
      <c r="U15" s="208"/>
    </row>
    <row r="16" spans="1:21" ht="17.25" customHeight="1" x14ac:dyDescent="0.3">
      <c r="A16" s="304" t="s">
        <v>294</v>
      </c>
      <c r="B16" s="304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R16" s="208"/>
      <c r="S16" s="208"/>
      <c r="T16" s="208"/>
      <c r="U16" s="208"/>
    </row>
    <row r="17" spans="1:21" ht="15" customHeight="1" x14ac:dyDescent="0.25">
      <c r="A17" s="235" t="s">
        <v>111</v>
      </c>
      <c r="B17" s="235" t="s">
        <v>363</v>
      </c>
      <c r="C17" s="229" t="s">
        <v>112</v>
      </c>
      <c r="D17" s="285"/>
      <c r="E17" s="235" t="s">
        <v>113</v>
      </c>
      <c r="F17" s="229" t="s">
        <v>114</v>
      </c>
      <c r="G17" s="292"/>
      <c r="H17" s="292"/>
      <c r="I17" s="293"/>
      <c r="J17" s="235" t="s">
        <v>117</v>
      </c>
      <c r="K17" s="235" t="s">
        <v>118</v>
      </c>
      <c r="L17" s="235" t="s">
        <v>119</v>
      </c>
      <c r="R17" s="208"/>
      <c r="S17" s="208"/>
      <c r="T17" s="208"/>
      <c r="U17" s="208"/>
    </row>
    <row r="18" spans="1:21" ht="27" customHeight="1" x14ac:dyDescent="0.25">
      <c r="A18" s="315"/>
      <c r="B18" s="302"/>
      <c r="C18" s="286"/>
      <c r="D18" s="288"/>
      <c r="E18" s="315"/>
      <c r="F18" s="297"/>
      <c r="G18" s="298"/>
      <c r="H18" s="298"/>
      <c r="I18" s="299"/>
      <c r="J18" s="315"/>
      <c r="K18" s="315"/>
      <c r="L18" s="236"/>
      <c r="R18" s="208"/>
      <c r="S18" s="208"/>
      <c r="T18" s="208"/>
      <c r="U18" s="208"/>
    </row>
    <row r="19" spans="1:21" ht="29.25" customHeight="1" x14ac:dyDescent="0.25">
      <c r="A19" s="315"/>
      <c r="B19" s="302"/>
      <c r="C19" s="286"/>
      <c r="D19" s="288"/>
      <c r="E19" s="315"/>
      <c r="F19" s="240" t="s">
        <v>46</v>
      </c>
      <c r="G19" s="278" t="s">
        <v>47</v>
      </c>
      <c r="H19" s="279"/>
      <c r="I19" s="280"/>
      <c r="J19" s="315"/>
      <c r="K19" s="315"/>
      <c r="L19" s="236"/>
      <c r="R19" s="208"/>
      <c r="S19" s="208"/>
      <c r="T19" s="208"/>
      <c r="U19" s="208"/>
    </row>
    <row r="20" spans="1:21" ht="75" customHeight="1" x14ac:dyDescent="0.25">
      <c r="A20" s="316"/>
      <c r="B20" s="303"/>
      <c r="C20" s="289"/>
      <c r="D20" s="291"/>
      <c r="E20" s="316"/>
      <c r="F20" s="316"/>
      <c r="G20" s="103" t="s">
        <v>115</v>
      </c>
      <c r="H20" s="103" t="s">
        <v>315</v>
      </c>
      <c r="I20" s="104" t="s">
        <v>314</v>
      </c>
      <c r="J20" s="316"/>
      <c r="K20" s="316"/>
      <c r="L20" s="237"/>
      <c r="R20" s="208"/>
      <c r="S20" s="208"/>
      <c r="T20" s="208"/>
      <c r="U20" s="208"/>
    </row>
    <row r="21" spans="1:21" x14ac:dyDescent="0.25">
      <c r="A21" s="18">
        <v>1</v>
      </c>
      <c r="B21" s="144"/>
      <c r="C21" s="278">
        <v>2</v>
      </c>
      <c r="D21" s="280"/>
      <c r="E21" s="18">
        <v>3</v>
      </c>
      <c r="F21" s="18">
        <v>4</v>
      </c>
      <c r="G21" s="18">
        <v>5</v>
      </c>
      <c r="H21" s="18">
        <v>6</v>
      </c>
      <c r="I21" s="18">
        <v>7</v>
      </c>
      <c r="J21" s="18">
        <v>8</v>
      </c>
      <c r="K21" s="18">
        <v>9</v>
      </c>
      <c r="L21" s="77">
        <v>10</v>
      </c>
      <c r="R21" s="208"/>
      <c r="S21" s="208"/>
      <c r="T21" s="208"/>
      <c r="U21" s="208"/>
    </row>
    <row r="22" spans="1:21" ht="21.75" customHeight="1" x14ac:dyDescent="0.25">
      <c r="A22" s="18">
        <v>1</v>
      </c>
      <c r="B22" s="144">
        <v>211</v>
      </c>
      <c r="C22" s="223" t="s">
        <v>247</v>
      </c>
      <c r="D22" s="318"/>
      <c r="E22" s="18">
        <v>1</v>
      </c>
      <c r="F22" s="57">
        <f>G22</f>
        <v>24766</v>
      </c>
      <c r="G22" s="57">
        <v>24766</v>
      </c>
      <c r="H22" s="57"/>
      <c r="I22" s="74"/>
      <c r="J22" s="75"/>
      <c r="K22" s="57">
        <f>F22*15%</f>
        <v>3714.8999999999996</v>
      </c>
      <c r="L22" s="57">
        <f>(E22*F22+J22+K22)*6</f>
        <v>170885.40000000002</v>
      </c>
      <c r="R22" s="208"/>
      <c r="S22" s="208"/>
      <c r="T22" s="208"/>
      <c r="U22" s="208"/>
    </row>
    <row r="23" spans="1:21" ht="19.5" customHeight="1" x14ac:dyDescent="0.25">
      <c r="A23" s="18">
        <v>2</v>
      </c>
      <c r="B23" s="144">
        <v>211</v>
      </c>
      <c r="C23" s="310" t="s">
        <v>248</v>
      </c>
      <c r="D23" s="311"/>
      <c r="E23" s="18">
        <v>1.55</v>
      </c>
      <c r="F23" s="57">
        <f>G23+H23+I23</f>
        <v>14437.5</v>
      </c>
      <c r="G23" s="57">
        <v>10500</v>
      </c>
      <c r="H23" s="57">
        <f>G23*25%</f>
        <v>2625</v>
      </c>
      <c r="I23" s="57">
        <f>(G23+H23)*10%</f>
        <v>1312.5</v>
      </c>
      <c r="J23" s="57">
        <v>13426.88</v>
      </c>
      <c r="K23" s="57">
        <v>5370.75</v>
      </c>
      <c r="L23" s="57">
        <f>(E23*F23+J23+K23)*12+14636.1+96197.39-6500+15360.98-25156.57</f>
        <v>588646.96</v>
      </c>
      <c r="R23" s="208"/>
      <c r="S23" s="208"/>
      <c r="T23" s="208"/>
      <c r="U23" s="208"/>
    </row>
    <row r="24" spans="1:21" ht="30" customHeight="1" x14ac:dyDescent="0.25">
      <c r="A24" s="18">
        <v>3</v>
      </c>
      <c r="B24" s="144">
        <v>211</v>
      </c>
      <c r="C24" s="310" t="s">
        <v>249</v>
      </c>
      <c r="D24" s="311"/>
      <c r="E24" s="18">
        <v>0.25</v>
      </c>
      <c r="F24" s="57">
        <f>G24+H24+I24</f>
        <v>13062.5</v>
      </c>
      <c r="G24" s="57">
        <v>9500</v>
      </c>
      <c r="H24" s="57">
        <f>G24*25%</f>
        <v>2375</v>
      </c>
      <c r="I24" s="57">
        <f>(G24+H24)*10%</f>
        <v>1187.5</v>
      </c>
      <c r="J24" s="57"/>
      <c r="K24" s="57">
        <v>489.84</v>
      </c>
      <c r="L24" s="57">
        <f>(E24*F24+J24+K24)*12</f>
        <v>45065.58</v>
      </c>
      <c r="R24" s="208"/>
      <c r="S24" s="208"/>
      <c r="T24" s="208"/>
      <c r="U24" s="208"/>
    </row>
    <row r="25" spans="1:21" ht="28.5" customHeight="1" x14ac:dyDescent="0.25">
      <c r="A25" s="18">
        <v>4</v>
      </c>
      <c r="B25" s="144">
        <v>211</v>
      </c>
      <c r="C25" s="310" t="s">
        <v>250</v>
      </c>
      <c r="D25" s="311"/>
      <c r="E25" s="18">
        <v>1.31</v>
      </c>
      <c r="F25" s="57">
        <f>G25+H25+I25</f>
        <v>8000</v>
      </c>
      <c r="G25" s="57">
        <v>8000</v>
      </c>
      <c r="H25" s="57"/>
      <c r="I25" s="57"/>
      <c r="J25" s="57">
        <v>4192</v>
      </c>
      <c r="K25" s="57">
        <v>2200.8000000000002</v>
      </c>
      <c r="L25" s="57">
        <f>(E25*F25+J25+K25)*12</f>
        <v>202473.59999999998</v>
      </c>
      <c r="R25" s="208"/>
      <c r="S25" s="208"/>
      <c r="T25" s="208"/>
      <c r="U25" s="208"/>
    </row>
    <row r="26" spans="1:21" ht="72.75" customHeight="1" x14ac:dyDescent="0.25">
      <c r="A26" s="18">
        <v>5</v>
      </c>
      <c r="B26" s="18">
        <v>266</v>
      </c>
      <c r="C26" s="317" t="s">
        <v>388</v>
      </c>
      <c r="D26" s="311"/>
      <c r="E26" s="18"/>
      <c r="F26" s="57"/>
      <c r="G26" s="57"/>
      <c r="H26" s="57"/>
      <c r="I26" s="57"/>
      <c r="J26" s="57"/>
      <c r="K26" s="57"/>
      <c r="L26" s="57">
        <v>6500</v>
      </c>
      <c r="R26" s="143"/>
      <c r="S26" s="143"/>
      <c r="T26" s="143"/>
      <c r="U26" s="143"/>
    </row>
    <row r="27" spans="1:21" ht="21" customHeight="1" x14ac:dyDescent="0.25">
      <c r="A27" s="312" t="s">
        <v>121</v>
      </c>
      <c r="B27" s="313"/>
      <c r="C27" s="313"/>
      <c r="D27" s="314"/>
      <c r="E27" s="31" t="s">
        <v>77</v>
      </c>
      <c r="F27" s="76"/>
      <c r="G27" s="58" t="s">
        <v>77</v>
      </c>
      <c r="H27" s="58" t="s">
        <v>77</v>
      </c>
      <c r="I27" s="58" t="s">
        <v>77</v>
      </c>
      <c r="J27" s="58" t="s">
        <v>77</v>
      </c>
      <c r="K27" s="58" t="s">
        <v>77</v>
      </c>
      <c r="L27" s="58">
        <f>L22+L23+L24+L25+L26</f>
        <v>1013571.5399999999</v>
      </c>
      <c r="R27" s="309"/>
      <c r="S27" s="208"/>
      <c r="T27" s="309"/>
      <c r="U27" s="208"/>
    </row>
    <row r="28" spans="1:21" ht="18.75" customHeight="1" x14ac:dyDescent="0.35">
      <c r="A28" s="305" t="s">
        <v>337</v>
      </c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R28" s="208"/>
      <c r="S28" s="208"/>
      <c r="T28" s="208"/>
      <c r="U28" s="208"/>
    </row>
    <row r="29" spans="1:21" ht="19.5" customHeight="1" x14ac:dyDescent="0.25">
      <c r="A29" s="235" t="s">
        <v>111</v>
      </c>
      <c r="B29" s="145"/>
      <c r="C29" s="229" t="s">
        <v>112</v>
      </c>
      <c r="D29" s="285"/>
      <c r="E29" s="235" t="s">
        <v>113</v>
      </c>
      <c r="F29" s="229" t="s">
        <v>114</v>
      </c>
      <c r="G29" s="292"/>
      <c r="H29" s="292"/>
      <c r="I29" s="293"/>
      <c r="J29" s="235" t="s">
        <v>117</v>
      </c>
      <c r="K29" s="235" t="s">
        <v>118</v>
      </c>
      <c r="L29" s="235" t="s">
        <v>119</v>
      </c>
      <c r="R29" s="208"/>
      <c r="S29" s="208"/>
      <c r="T29" s="208"/>
      <c r="U29" s="208"/>
    </row>
    <row r="30" spans="1:21" ht="14.25" customHeight="1" x14ac:dyDescent="0.25">
      <c r="A30" s="315"/>
      <c r="B30" s="146"/>
      <c r="C30" s="286"/>
      <c r="D30" s="288"/>
      <c r="E30" s="315"/>
      <c r="F30" s="297"/>
      <c r="G30" s="298"/>
      <c r="H30" s="298"/>
      <c r="I30" s="299"/>
      <c r="J30" s="315"/>
      <c r="K30" s="315"/>
      <c r="L30" s="315"/>
      <c r="R30" s="208"/>
      <c r="S30" s="208"/>
      <c r="T30" s="208"/>
      <c r="U30" s="208"/>
    </row>
    <row r="31" spans="1:21" x14ac:dyDescent="0.25">
      <c r="A31" s="315"/>
      <c r="B31" s="146"/>
      <c r="C31" s="286"/>
      <c r="D31" s="288"/>
      <c r="E31" s="315"/>
      <c r="F31" s="240" t="s">
        <v>46</v>
      </c>
      <c r="G31" s="278" t="s">
        <v>47</v>
      </c>
      <c r="H31" s="279"/>
      <c r="I31" s="280"/>
      <c r="J31" s="315"/>
      <c r="K31" s="315"/>
      <c r="L31" s="315"/>
      <c r="R31" s="208"/>
      <c r="S31" s="208"/>
      <c r="T31" s="208"/>
      <c r="U31" s="208"/>
    </row>
    <row r="32" spans="1:21" ht="105" x14ac:dyDescent="0.25">
      <c r="A32" s="316"/>
      <c r="B32" s="147"/>
      <c r="C32" s="289"/>
      <c r="D32" s="291"/>
      <c r="E32" s="316"/>
      <c r="F32" s="316"/>
      <c r="G32" s="103" t="s">
        <v>115</v>
      </c>
      <c r="H32" s="103" t="s">
        <v>120</v>
      </c>
      <c r="I32" s="104" t="s">
        <v>116</v>
      </c>
      <c r="J32" s="316"/>
      <c r="K32" s="316"/>
      <c r="L32" s="316"/>
      <c r="R32" s="208"/>
      <c r="S32" s="208"/>
      <c r="T32" s="208"/>
      <c r="U32" s="208"/>
    </row>
    <row r="33" spans="1:21" x14ac:dyDescent="0.25">
      <c r="A33" s="18">
        <v>1</v>
      </c>
      <c r="B33" s="144"/>
      <c r="C33" s="278">
        <v>2</v>
      </c>
      <c r="D33" s="280"/>
      <c r="E33" s="18">
        <v>3</v>
      </c>
      <c r="F33" s="18">
        <v>4</v>
      </c>
      <c r="G33" s="18">
        <v>5</v>
      </c>
      <c r="H33" s="18">
        <v>6</v>
      </c>
      <c r="I33" s="18">
        <v>7</v>
      </c>
      <c r="J33" s="18">
        <v>8</v>
      </c>
      <c r="K33" s="18">
        <v>9</v>
      </c>
      <c r="L33" s="77">
        <v>10</v>
      </c>
      <c r="R33" s="208"/>
      <c r="S33" s="208"/>
      <c r="T33" s="208"/>
      <c r="U33" s="208"/>
    </row>
    <row r="34" spans="1:21" x14ac:dyDescent="0.25">
      <c r="A34" s="18">
        <v>1</v>
      </c>
      <c r="B34" s="144"/>
      <c r="C34" s="310" t="s">
        <v>246</v>
      </c>
      <c r="D34" s="311"/>
      <c r="E34" s="18">
        <v>3</v>
      </c>
      <c r="F34" s="57"/>
      <c r="G34" s="57"/>
      <c r="H34" s="57"/>
      <c r="I34" s="57"/>
      <c r="J34" s="57"/>
      <c r="K34" s="57"/>
      <c r="L34" s="57">
        <v>62541.9</v>
      </c>
      <c r="R34" s="208"/>
      <c r="S34" s="208"/>
      <c r="T34" s="208"/>
      <c r="U34" s="208"/>
    </row>
    <row r="35" spans="1:21" x14ac:dyDescent="0.25">
      <c r="A35" s="306" t="s">
        <v>121</v>
      </c>
      <c r="B35" s="307"/>
      <c r="C35" s="307"/>
      <c r="D35" s="308"/>
      <c r="E35" s="31" t="s">
        <v>77</v>
      </c>
      <c r="F35" s="76"/>
      <c r="G35" s="58" t="s">
        <v>77</v>
      </c>
      <c r="H35" s="58" t="s">
        <v>77</v>
      </c>
      <c r="I35" s="58" t="s">
        <v>77</v>
      </c>
      <c r="J35" s="58" t="s">
        <v>77</v>
      </c>
      <c r="K35" s="58" t="s">
        <v>77</v>
      </c>
      <c r="L35" s="78">
        <f>L34</f>
        <v>62541.9</v>
      </c>
      <c r="R35" s="208"/>
      <c r="S35" s="208"/>
      <c r="T35" s="208"/>
      <c r="U35" s="208"/>
    </row>
    <row r="36" spans="1:21" x14ac:dyDescent="0.25">
      <c r="R36" s="208"/>
      <c r="S36" s="208"/>
      <c r="T36" s="208"/>
      <c r="U36" s="208"/>
    </row>
    <row r="37" spans="1:21" x14ac:dyDescent="0.25">
      <c r="R37" s="208"/>
      <c r="S37" s="208"/>
      <c r="T37" s="208"/>
      <c r="U37" s="208"/>
    </row>
    <row r="38" spans="1:21" x14ac:dyDescent="0.25">
      <c r="R38" s="208"/>
      <c r="S38" s="208"/>
      <c r="T38" s="208"/>
      <c r="U38" s="208"/>
    </row>
    <row r="39" spans="1:21" x14ac:dyDescent="0.25">
      <c r="R39" s="208"/>
      <c r="S39" s="208"/>
      <c r="T39" s="208"/>
      <c r="U39" s="208"/>
    </row>
    <row r="40" spans="1:21" x14ac:dyDescent="0.25">
      <c r="R40" s="208"/>
      <c r="S40" s="208"/>
      <c r="T40" s="208"/>
      <c r="U40" s="208"/>
    </row>
    <row r="41" spans="1:21" x14ac:dyDescent="0.25">
      <c r="R41" s="208"/>
      <c r="S41" s="208"/>
      <c r="T41" s="208"/>
      <c r="U41" s="208"/>
    </row>
    <row r="42" spans="1:21" x14ac:dyDescent="0.25">
      <c r="R42" s="208"/>
      <c r="S42" s="208"/>
      <c r="T42" s="208"/>
      <c r="U42" s="208"/>
    </row>
    <row r="43" spans="1:21" x14ac:dyDescent="0.25">
      <c r="R43" s="208"/>
      <c r="S43" s="208"/>
      <c r="T43" s="208"/>
      <c r="U43" s="208"/>
    </row>
    <row r="44" spans="1:21" x14ac:dyDescent="0.25">
      <c r="R44" s="208"/>
      <c r="S44" s="208"/>
      <c r="T44" s="208"/>
      <c r="U44" s="208"/>
    </row>
    <row r="45" spans="1:21" x14ac:dyDescent="0.25">
      <c r="R45" s="208"/>
      <c r="S45" s="208"/>
      <c r="T45" s="208"/>
      <c r="U45" s="208"/>
    </row>
    <row r="46" spans="1:21" x14ac:dyDescent="0.25">
      <c r="R46" s="208"/>
      <c r="S46" s="208"/>
      <c r="T46" s="208"/>
      <c r="U46" s="208"/>
    </row>
    <row r="47" spans="1:21" x14ac:dyDescent="0.25">
      <c r="R47" s="208"/>
      <c r="S47" s="208"/>
      <c r="T47" s="208"/>
      <c r="U47" s="208"/>
    </row>
    <row r="48" spans="1:21" x14ac:dyDescent="0.25">
      <c r="R48" s="208"/>
      <c r="S48" s="208"/>
      <c r="T48" s="208"/>
      <c r="U48" s="208"/>
    </row>
    <row r="49" spans="18:21" x14ac:dyDescent="0.25">
      <c r="R49" s="208"/>
      <c r="S49" s="208"/>
      <c r="T49" s="208"/>
      <c r="U49" s="208"/>
    </row>
    <row r="50" spans="18:21" x14ac:dyDescent="0.25">
      <c r="R50" s="208"/>
      <c r="S50" s="208"/>
      <c r="T50" s="208"/>
      <c r="U50" s="208"/>
    </row>
    <row r="51" spans="18:21" x14ac:dyDescent="0.25">
      <c r="R51" s="208"/>
      <c r="S51" s="208"/>
      <c r="T51" s="208"/>
      <c r="U51" s="208"/>
    </row>
    <row r="52" spans="18:21" x14ac:dyDescent="0.25">
      <c r="R52" s="208"/>
      <c r="S52" s="208"/>
      <c r="T52" s="208"/>
      <c r="U52" s="208"/>
    </row>
    <row r="53" spans="18:21" x14ac:dyDescent="0.25">
      <c r="R53" s="208"/>
      <c r="S53" s="208"/>
      <c r="T53" s="208"/>
      <c r="U53" s="208"/>
    </row>
    <row r="54" spans="18:21" x14ac:dyDescent="0.25">
      <c r="R54" s="208"/>
      <c r="S54" s="208"/>
      <c r="T54" s="208"/>
      <c r="U54" s="208"/>
    </row>
    <row r="55" spans="18:21" x14ac:dyDescent="0.25">
      <c r="R55" s="208"/>
      <c r="S55" s="208"/>
      <c r="T55" s="208"/>
      <c r="U55" s="208"/>
    </row>
    <row r="56" spans="18:21" x14ac:dyDescent="0.25">
      <c r="R56" s="208"/>
      <c r="S56" s="208"/>
      <c r="T56" s="208"/>
      <c r="U56" s="208"/>
    </row>
    <row r="57" spans="18:21" x14ac:dyDescent="0.25">
      <c r="R57" s="208"/>
      <c r="S57" s="208"/>
      <c r="T57" s="208"/>
      <c r="U57" s="208"/>
    </row>
    <row r="58" spans="18:21" x14ac:dyDescent="0.25">
      <c r="R58" s="208"/>
      <c r="S58" s="208"/>
      <c r="T58" s="208"/>
      <c r="U58" s="208"/>
    </row>
    <row r="59" spans="18:21" x14ac:dyDescent="0.25">
      <c r="R59" s="208"/>
      <c r="S59" s="208"/>
      <c r="T59" s="208"/>
      <c r="U59" s="208"/>
    </row>
    <row r="60" spans="18:21" x14ac:dyDescent="0.25">
      <c r="R60" s="208"/>
      <c r="S60" s="208"/>
      <c r="T60" s="208"/>
      <c r="U60" s="208"/>
    </row>
    <row r="61" spans="18:21" x14ac:dyDescent="0.25">
      <c r="R61" s="208"/>
      <c r="S61" s="208"/>
      <c r="T61" s="208"/>
      <c r="U61" s="208"/>
    </row>
    <row r="62" spans="18:21" x14ac:dyDescent="0.25">
      <c r="R62" s="208"/>
      <c r="S62" s="208"/>
      <c r="T62" s="208"/>
      <c r="U62" s="208"/>
    </row>
    <row r="63" spans="18:21" x14ac:dyDescent="0.25">
      <c r="R63" s="208"/>
      <c r="S63" s="208"/>
      <c r="T63" s="208"/>
      <c r="U63" s="208"/>
    </row>
    <row r="64" spans="18:21" x14ac:dyDescent="0.25">
      <c r="R64" s="208"/>
      <c r="S64" s="208"/>
      <c r="T64" s="208"/>
      <c r="U64" s="208"/>
    </row>
    <row r="65" spans="18:21" x14ac:dyDescent="0.25">
      <c r="R65" s="208"/>
      <c r="S65" s="208"/>
      <c r="T65" s="208"/>
      <c r="U65" s="208"/>
    </row>
    <row r="66" spans="18:21" x14ac:dyDescent="0.25">
      <c r="R66" s="208"/>
      <c r="S66" s="208"/>
      <c r="T66" s="208"/>
      <c r="U66" s="208"/>
    </row>
    <row r="67" spans="18:21" x14ac:dyDescent="0.25">
      <c r="R67" s="208"/>
      <c r="S67" s="208"/>
      <c r="T67" s="208"/>
      <c r="U67" s="208"/>
    </row>
    <row r="68" spans="18:21" x14ac:dyDescent="0.25">
      <c r="R68" s="208"/>
      <c r="S68" s="208"/>
      <c r="T68" s="208"/>
      <c r="U68" s="208"/>
    </row>
    <row r="69" spans="18:21" x14ac:dyDescent="0.25">
      <c r="R69" s="208"/>
      <c r="S69" s="208"/>
      <c r="T69" s="208"/>
      <c r="U69" s="208"/>
    </row>
    <row r="70" spans="18:21" x14ac:dyDescent="0.25">
      <c r="R70" s="208"/>
      <c r="S70" s="208"/>
      <c r="T70" s="208"/>
      <c r="U70" s="208"/>
    </row>
    <row r="71" spans="18:21" x14ac:dyDescent="0.25">
      <c r="R71" s="208"/>
      <c r="S71" s="208"/>
      <c r="T71" s="208"/>
      <c r="U71" s="208"/>
    </row>
    <row r="72" spans="18:21" x14ac:dyDescent="0.25">
      <c r="R72" s="208"/>
      <c r="S72" s="208"/>
      <c r="T72" s="208"/>
      <c r="U72" s="208"/>
    </row>
    <row r="73" spans="18:21" x14ac:dyDescent="0.25">
      <c r="R73" s="208"/>
      <c r="S73" s="208"/>
      <c r="T73" s="208"/>
      <c r="U73" s="208"/>
    </row>
    <row r="74" spans="18:21" x14ac:dyDescent="0.25">
      <c r="R74" s="208"/>
      <c r="S74" s="208"/>
      <c r="T74" s="208"/>
      <c r="U74" s="208"/>
    </row>
    <row r="75" spans="18:21" x14ac:dyDescent="0.25">
      <c r="R75" s="208"/>
      <c r="S75" s="208"/>
      <c r="T75" s="208"/>
      <c r="U75" s="208"/>
    </row>
    <row r="76" spans="18:21" x14ac:dyDescent="0.25">
      <c r="R76" s="208"/>
      <c r="S76" s="208"/>
      <c r="T76" s="208"/>
      <c r="U76" s="208"/>
    </row>
    <row r="77" spans="18:21" x14ac:dyDescent="0.25">
      <c r="R77" s="208"/>
      <c r="S77" s="208"/>
      <c r="T77" s="208"/>
      <c r="U77" s="208"/>
    </row>
    <row r="78" spans="18:21" x14ac:dyDescent="0.25">
      <c r="R78" s="208"/>
      <c r="S78" s="208"/>
      <c r="T78" s="208"/>
      <c r="U78" s="208"/>
    </row>
    <row r="79" spans="18:21" x14ac:dyDescent="0.25">
      <c r="R79" s="208"/>
      <c r="S79" s="208"/>
      <c r="T79" s="208"/>
      <c r="U79" s="208"/>
    </row>
    <row r="80" spans="18:21" x14ac:dyDescent="0.25">
      <c r="R80" s="208"/>
      <c r="S80" s="208"/>
      <c r="T80" s="208"/>
      <c r="U80" s="208"/>
    </row>
    <row r="81" spans="18:21" x14ac:dyDescent="0.25">
      <c r="R81" s="208"/>
      <c r="S81" s="208"/>
      <c r="T81" s="208"/>
      <c r="U81" s="208"/>
    </row>
    <row r="82" spans="18:21" x14ac:dyDescent="0.25">
      <c r="R82" s="208"/>
      <c r="S82" s="208"/>
      <c r="T82" s="208"/>
      <c r="U82" s="208"/>
    </row>
    <row r="83" spans="18:21" x14ac:dyDescent="0.25">
      <c r="R83" s="208"/>
      <c r="S83" s="208"/>
      <c r="T83" s="208"/>
      <c r="U83" s="208"/>
    </row>
    <row r="84" spans="18:21" x14ac:dyDescent="0.25">
      <c r="R84" s="208"/>
      <c r="S84" s="208"/>
      <c r="T84" s="208"/>
      <c r="U84" s="208"/>
    </row>
    <row r="85" spans="18:21" x14ac:dyDescent="0.25">
      <c r="R85" s="208"/>
      <c r="S85" s="208"/>
      <c r="T85" s="208"/>
      <c r="U85" s="208"/>
    </row>
    <row r="86" spans="18:21" x14ac:dyDescent="0.25">
      <c r="R86" s="208"/>
      <c r="S86" s="208"/>
      <c r="T86" s="208"/>
      <c r="U86" s="208"/>
    </row>
    <row r="87" spans="18:21" x14ac:dyDescent="0.25">
      <c r="R87" s="208"/>
      <c r="S87" s="208"/>
      <c r="T87" s="208"/>
      <c r="U87" s="208"/>
    </row>
    <row r="88" spans="18:21" x14ac:dyDescent="0.25">
      <c r="R88" s="208"/>
      <c r="S88" s="208"/>
      <c r="T88" s="208"/>
      <c r="U88" s="208"/>
    </row>
    <row r="89" spans="18:21" x14ac:dyDescent="0.25">
      <c r="R89" s="208"/>
      <c r="S89" s="208"/>
      <c r="T89" s="208"/>
      <c r="U89" s="208"/>
    </row>
    <row r="90" spans="18:21" x14ac:dyDescent="0.25">
      <c r="R90" s="208"/>
      <c r="S90" s="208"/>
      <c r="T90" s="208"/>
      <c r="U90" s="208"/>
    </row>
    <row r="91" spans="18:21" x14ac:dyDescent="0.25">
      <c r="R91" s="208"/>
      <c r="S91" s="208"/>
      <c r="T91" s="208"/>
      <c r="U91" s="208"/>
    </row>
    <row r="92" spans="18:21" x14ac:dyDescent="0.25">
      <c r="R92" s="208"/>
      <c r="S92" s="208"/>
      <c r="T92" s="208"/>
      <c r="U92" s="208"/>
    </row>
    <row r="93" spans="18:21" x14ac:dyDescent="0.25">
      <c r="R93" s="208"/>
      <c r="S93" s="208"/>
      <c r="T93" s="208"/>
      <c r="U93" s="208"/>
    </row>
    <row r="94" spans="18:21" x14ac:dyDescent="0.25">
      <c r="R94" s="208"/>
      <c r="S94" s="208"/>
      <c r="T94" s="208"/>
      <c r="U94" s="208"/>
    </row>
    <row r="95" spans="18:21" x14ac:dyDescent="0.25">
      <c r="R95" s="208"/>
      <c r="S95" s="208"/>
      <c r="T95" s="208"/>
      <c r="U95" s="208"/>
    </row>
    <row r="96" spans="18:21" x14ac:dyDescent="0.25">
      <c r="R96" s="208"/>
      <c r="S96" s="208"/>
      <c r="T96" s="208"/>
      <c r="U96" s="208"/>
    </row>
    <row r="97" spans="18:21" x14ac:dyDescent="0.25">
      <c r="R97" s="208"/>
      <c r="S97" s="208"/>
      <c r="T97" s="208"/>
      <c r="U97" s="208"/>
    </row>
    <row r="98" spans="18:21" x14ac:dyDescent="0.25">
      <c r="R98" s="208"/>
      <c r="S98" s="208"/>
      <c r="T98" s="208"/>
      <c r="U98" s="208"/>
    </row>
    <row r="99" spans="18:21" x14ac:dyDescent="0.25">
      <c r="R99" s="208"/>
      <c r="S99" s="208"/>
      <c r="T99" s="208"/>
      <c r="U99" s="208"/>
    </row>
    <row r="100" spans="18:21" x14ac:dyDescent="0.25">
      <c r="R100" s="208"/>
      <c r="S100" s="208"/>
      <c r="T100" s="208"/>
      <c r="U100" s="208"/>
    </row>
    <row r="101" spans="18:21" x14ac:dyDescent="0.25">
      <c r="R101" s="208"/>
      <c r="S101" s="208"/>
      <c r="T101" s="208"/>
      <c r="U101" s="208"/>
    </row>
    <row r="102" spans="18:21" x14ac:dyDescent="0.25">
      <c r="R102" s="208"/>
      <c r="S102" s="208"/>
      <c r="T102" s="208"/>
      <c r="U102" s="208"/>
    </row>
    <row r="103" spans="18:21" x14ac:dyDescent="0.25">
      <c r="R103" s="208"/>
      <c r="S103" s="208"/>
      <c r="T103" s="208"/>
      <c r="U103" s="208"/>
    </row>
    <row r="104" spans="18:21" x14ac:dyDescent="0.25">
      <c r="R104" s="208"/>
      <c r="S104" s="208"/>
      <c r="T104" s="208"/>
      <c r="U104" s="208"/>
    </row>
    <row r="105" spans="18:21" x14ac:dyDescent="0.25">
      <c r="R105" s="208"/>
      <c r="S105" s="208"/>
      <c r="T105" s="208"/>
      <c r="U105" s="208"/>
    </row>
    <row r="106" spans="18:21" x14ac:dyDescent="0.25">
      <c r="R106" s="208"/>
      <c r="S106" s="208"/>
      <c r="T106" s="208"/>
      <c r="U106" s="208"/>
    </row>
    <row r="107" spans="18:21" x14ac:dyDescent="0.25">
      <c r="R107" s="208"/>
      <c r="S107" s="208"/>
      <c r="T107" s="208"/>
      <c r="U107" s="208"/>
    </row>
    <row r="108" spans="18:21" x14ac:dyDescent="0.25">
      <c r="R108" s="208"/>
      <c r="S108" s="208"/>
      <c r="T108" s="208"/>
      <c r="U108" s="208"/>
    </row>
    <row r="109" spans="18:21" x14ac:dyDescent="0.25">
      <c r="R109" s="208"/>
      <c r="S109" s="208"/>
      <c r="T109" s="208"/>
      <c r="U109" s="208"/>
    </row>
    <row r="110" spans="18:21" x14ac:dyDescent="0.25">
      <c r="R110" s="208"/>
      <c r="S110" s="208"/>
      <c r="T110" s="208"/>
      <c r="U110" s="208"/>
    </row>
    <row r="111" spans="18:21" x14ac:dyDescent="0.25">
      <c r="R111" s="208"/>
      <c r="S111" s="208"/>
      <c r="T111" s="208"/>
      <c r="U111" s="208"/>
    </row>
    <row r="112" spans="18:21" x14ac:dyDescent="0.25">
      <c r="R112" s="208"/>
      <c r="S112" s="208"/>
      <c r="T112" s="208"/>
      <c r="U112" s="208"/>
    </row>
    <row r="113" spans="18:21" x14ac:dyDescent="0.25">
      <c r="R113" s="208"/>
      <c r="S113" s="208"/>
      <c r="T113" s="208"/>
      <c r="U113" s="208"/>
    </row>
    <row r="114" spans="18:21" x14ac:dyDescent="0.25">
      <c r="R114" s="208"/>
      <c r="S114" s="208"/>
    </row>
    <row r="115" spans="18:21" x14ac:dyDescent="0.25">
      <c r="R115" s="208"/>
      <c r="S115" s="208"/>
    </row>
    <row r="116" spans="18:21" x14ac:dyDescent="0.25">
      <c r="R116" s="208"/>
      <c r="S116" s="208"/>
    </row>
    <row r="117" spans="18:21" x14ac:dyDescent="0.25">
      <c r="R117" s="208"/>
      <c r="S117" s="208"/>
    </row>
    <row r="118" spans="18:21" x14ac:dyDescent="0.25">
      <c r="R118" s="208"/>
      <c r="S118" s="208"/>
    </row>
    <row r="119" spans="18:21" x14ac:dyDescent="0.25">
      <c r="R119" s="208"/>
      <c r="S119" s="208"/>
    </row>
    <row r="120" spans="18:21" x14ac:dyDescent="0.25">
      <c r="R120" s="208"/>
      <c r="S120" s="208"/>
    </row>
    <row r="121" spans="18:21" x14ac:dyDescent="0.25">
      <c r="R121" s="208"/>
      <c r="S121" s="208"/>
    </row>
    <row r="122" spans="18:21" x14ac:dyDescent="0.25">
      <c r="R122" s="208"/>
      <c r="S122" s="208"/>
    </row>
    <row r="123" spans="18:21" x14ac:dyDescent="0.25">
      <c r="R123" s="208"/>
      <c r="S123" s="208"/>
    </row>
    <row r="124" spans="18:21" x14ac:dyDescent="0.25">
      <c r="R124" s="208"/>
      <c r="S124" s="208"/>
    </row>
    <row r="125" spans="18:21" x14ac:dyDescent="0.25">
      <c r="R125" s="208"/>
      <c r="S125" s="208"/>
    </row>
    <row r="126" spans="18:21" x14ac:dyDescent="0.25">
      <c r="R126" s="208"/>
      <c r="S126" s="208"/>
    </row>
    <row r="127" spans="18:21" x14ac:dyDescent="0.25">
      <c r="R127" s="208"/>
      <c r="S127" s="208"/>
    </row>
    <row r="128" spans="18:21" x14ac:dyDescent="0.25">
      <c r="R128" s="208"/>
      <c r="S128" s="208"/>
    </row>
    <row r="129" spans="18:19" x14ac:dyDescent="0.25">
      <c r="R129" s="208"/>
      <c r="S129" s="208"/>
    </row>
    <row r="130" spans="18:19" x14ac:dyDescent="0.25">
      <c r="R130" s="208"/>
      <c r="S130" s="208"/>
    </row>
  </sheetData>
  <mergeCells count="290">
    <mergeCell ref="C33:D33"/>
    <mergeCell ref="C34:D34"/>
    <mergeCell ref="A35:D35"/>
    <mergeCell ref="A1:L1"/>
    <mergeCell ref="R1:S1"/>
    <mergeCell ref="T1:U1"/>
    <mergeCell ref="C4:K4"/>
    <mergeCell ref="R4:S4"/>
    <mergeCell ref="T4:U4"/>
    <mergeCell ref="A2:L2"/>
    <mergeCell ref="R2:S2"/>
    <mergeCell ref="T2:U2"/>
    <mergeCell ref="A3:L3"/>
    <mergeCell ref="R3:S3"/>
    <mergeCell ref="T3:U3"/>
    <mergeCell ref="A5:A8"/>
    <mergeCell ref="C5:D8"/>
    <mergeCell ref="E5:E8"/>
    <mergeCell ref="F5:I6"/>
    <mergeCell ref="J5:J8"/>
    <mergeCell ref="K5:K8"/>
    <mergeCell ref="L5:L8"/>
    <mergeCell ref="R5:S5"/>
    <mergeCell ref="T5:U5"/>
    <mergeCell ref="T13:U13"/>
    <mergeCell ref="C9:D9"/>
    <mergeCell ref="R9:S9"/>
    <mergeCell ref="T9:U9"/>
    <mergeCell ref="C10:D10"/>
    <mergeCell ref="R10:S10"/>
    <mergeCell ref="T10:U10"/>
    <mergeCell ref="C11:D11"/>
    <mergeCell ref="R6:S6"/>
    <mergeCell ref="T6:U6"/>
    <mergeCell ref="F7:F8"/>
    <mergeCell ref="G7:I7"/>
    <mergeCell ref="R7:S7"/>
    <mergeCell ref="T7:U7"/>
    <mergeCell ref="R8:S8"/>
    <mergeCell ref="T8:U8"/>
    <mergeCell ref="C12:D12"/>
    <mergeCell ref="R12:S12"/>
    <mergeCell ref="T12:U12"/>
    <mergeCell ref="T16:U16"/>
    <mergeCell ref="R14:S14"/>
    <mergeCell ref="T14:U14"/>
    <mergeCell ref="A15:L15"/>
    <mergeCell ref="R15:S15"/>
    <mergeCell ref="T15:U15"/>
    <mergeCell ref="A17:A20"/>
    <mergeCell ref="C17:D20"/>
    <mergeCell ref="E17:E20"/>
    <mergeCell ref="F17:I18"/>
    <mergeCell ref="J17:J20"/>
    <mergeCell ref="F19:F20"/>
    <mergeCell ref="G19:I19"/>
    <mergeCell ref="R19:S19"/>
    <mergeCell ref="T19:U19"/>
    <mergeCell ref="R20:S20"/>
    <mergeCell ref="T20:U20"/>
    <mergeCell ref="K17:K20"/>
    <mergeCell ref="L17:L20"/>
    <mergeCell ref="R17:S17"/>
    <mergeCell ref="T17:U17"/>
    <mergeCell ref="R18:S18"/>
    <mergeCell ref="T18:U18"/>
    <mergeCell ref="C23:D23"/>
    <mergeCell ref="R23:S23"/>
    <mergeCell ref="T23:U23"/>
    <mergeCell ref="C24:D24"/>
    <mergeCell ref="R24:S24"/>
    <mergeCell ref="T24:U24"/>
    <mergeCell ref="C21:D21"/>
    <mergeCell ref="R21:S21"/>
    <mergeCell ref="T21:U21"/>
    <mergeCell ref="C22:D22"/>
    <mergeCell ref="R22:S22"/>
    <mergeCell ref="T22:U22"/>
    <mergeCell ref="T28:U28"/>
    <mergeCell ref="R29:S29"/>
    <mergeCell ref="T29:U29"/>
    <mergeCell ref="R30:S30"/>
    <mergeCell ref="T30:U30"/>
    <mergeCell ref="C25:D25"/>
    <mergeCell ref="R25:S25"/>
    <mergeCell ref="T25:U25"/>
    <mergeCell ref="A27:D27"/>
    <mergeCell ref="R27:S27"/>
    <mergeCell ref="T27:U27"/>
    <mergeCell ref="A28:L28"/>
    <mergeCell ref="A29:A32"/>
    <mergeCell ref="C29:D32"/>
    <mergeCell ref="E29:E32"/>
    <mergeCell ref="F29:I30"/>
    <mergeCell ref="J29:J32"/>
    <mergeCell ref="K29:K32"/>
    <mergeCell ref="L29:L32"/>
    <mergeCell ref="F31:F32"/>
    <mergeCell ref="G31:I31"/>
    <mergeCell ref="C26:D26"/>
    <mergeCell ref="T33:U33"/>
    <mergeCell ref="R34:S34"/>
    <mergeCell ref="T34:U34"/>
    <mergeCell ref="R35:S35"/>
    <mergeCell ref="T35:U35"/>
    <mergeCell ref="R31:S31"/>
    <mergeCell ref="T31:U31"/>
    <mergeCell ref="R32:S32"/>
    <mergeCell ref="T32:U32"/>
    <mergeCell ref="T39:U39"/>
    <mergeCell ref="R40:S40"/>
    <mergeCell ref="T40:U40"/>
    <mergeCell ref="R41:S41"/>
    <mergeCell ref="T41:U41"/>
    <mergeCell ref="R36:S36"/>
    <mergeCell ref="T36:U36"/>
    <mergeCell ref="R37:S37"/>
    <mergeCell ref="T37:U37"/>
    <mergeCell ref="R38:S38"/>
    <mergeCell ref="T38:U38"/>
    <mergeCell ref="T45:U45"/>
    <mergeCell ref="R46:S46"/>
    <mergeCell ref="T46:U46"/>
    <mergeCell ref="R47:S47"/>
    <mergeCell ref="T47:U47"/>
    <mergeCell ref="R42:S42"/>
    <mergeCell ref="T42:U42"/>
    <mergeCell ref="R43:S43"/>
    <mergeCell ref="T43:U43"/>
    <mergeCell ref="R44:S44"/>
    <mergeCell ref="T44:U44"/>
    <mergeCell ref="T51:U51"/>
    <mergeCell ref="R52:S52"/>
    <mergeCell ref="T52:U52"/>
    <mergeCell ref="R53:S53"/>
    <mergeCell ref="T53:U53"/>
    <mergeCell ref="R48:S48"/>
    <mergeCell ref="T48:U48"/>
    <mergeCell ref="R49:S49"/>
    <mergeCell ref="T49:U49"/>
    <mergeCell ref="R50:S50"/>
    <mergeCell ref="T50:U50"/>
    <mergeCell ref="T57:U57"/>
    <mergeCell ref="R58:S58"/>
    <mergeCell ref="T58:U58"/>
    <mergeCell ref="R59:S59"/>
    <mergeCell ref="T59:U59"/>
    <mergeCell ref="R54:S54"/>
    <mergeCell ref="T54:U54"/>
    <mergeCell ref="R55:S55"/>
    <mergeCell ref="T55:U55"/>
    <mergeCell ref="R56:S56"/>
    <mergeCell ref="T56:U56"/>
    <mergeCell ref="T63:U63"/>
    <mergeCell ref="R64:S64"/>
    <mergeCell ref="T64:U64"/>
    <mergeCell ref="R65:S65"/>
    <mergeCell ref="T65:U65"/>
    <mergeCell ref="R60:S60"/>
    <mergeCell ref="T60:U60"/>
    <mergeCell ref="R61:S61"/>
    <mergeCell ref="T61:U61"/>
    <mergeCell ref="R62:S62"/>
    <mergeCell ref="T62:U62"/>
    <mergeCell ref="T69:U69"/>
    <mergeCell ref="R70:S70"/>
    <mergeCell ref="T70:U70"/>
    <mergeCell ref="R71:S71"/>
    <mergeCell ref="T71:U71"/>
    <mergeCell ref="R66:S66"/>
    <mergeCell ref="T66:U66"/>
    <mergeCell ref="R67:S67"/>
    <mergeCell ref="T67:U67"/>
    <mergeCell ref="R68:S68"/>
    <mergeCell ref="T68:U68"/>
    <mergeCell ref="T75:U75"/>
    <mergeCell ref="R76:S76"/>
    <mergeCell ref="T76:U76"/>
    <mergeCell ref="R77:S77"/>
    <mergeCell ref="T77:U77"/>
    <mergeCell ref="R72:S72"/>
    <mergeCell ref="T72:U72"/>
    <mergeCell ref="R73:S73"/>
    <mergeCell ref="T73:U73"/>
    <mergeCell ref="R74:S74"/>
    <mergeCell ref="T74:U74"/>
    <mergeCell ref="T81:U81"/>
    <mergeCell ref="R82:S82"/>
    <mergeCell ref="T82:U82"/>
    <mergeCell ref="R83:S83"/>
    <mergeCell ref="T83:U83"/>
    <mergeCell ref="R78:S78"/>
    <mergeCell ref="T78:U78"/>
    <mergeCell ref="R79:S79"/>
    <mergeCell ref="T79:U79"/>
    <mergeCell ref="R80:S80"/>
    <mergeCell ref="T80:U80"/>
    <mergeCell ref="R81:S81"/>
    <mergeCell ref="T87:U87"/>
    <mergeCell ref="R88:S88"/>
    <mergeCell ref="T88:U88"/>
    <mergeCell ref="R89:S89"/>
    <mergeCell ref="T89:U89"/>
    <mergeCell ref="R84:S84"/>
    <mergeCell ref="T84:U84"/>
    <mergeCell ref="R85:S85"/>
    <mergeCell ref="T85:U85"/>
    <mergeCell ref="R86:S86"/>
    <mergeCell ref="T86:U86"/>
    <mergeCell ref="R87:S87"/>
    <mergeCell ref="T93:U93"/>
    <mergeCell ref="R94:S94"/>
    <mergeCell ref="T94:U94"/>
    <mergeCell ref="R95:S95"/>
    <mergeCell ref="T95:U95"/>
    <mergeCell ref="R90:S90"/>
    <mergeCell ref="T90:U90"/>
    <mergeCell ref="R91:S91"/>
    <mergeCell ref="T91:U91"/>
    <mergeCell ref="R92:S92"/>
    <mergeCell ref="T92:U92"/>
    <mergeCell ref="R93:S93"/>
    <mergeCell ref="T99:U99"/>
    <mergeCell ref="R100:S100"/>
    <mergeCell ref="T100:U100"/>
    <mergeCell ref="R101:S101"/>
    <mergeCell ref="T101:U101"/>
    <mergeCell ref="R96:S96"/>
    <mergeCell ref="T96:U96"/>
    <mergeCell ref="R97:S97"/>
    <mergeCell ref="T97:U97"/>
    <mergeCell ref="R98:S98"/>
    <mergeCell ref="T98:U98"/>
    <mergeCell ref="T105:U105"/>
    <mergeCell ref="R106:S106"/>
    <mergeCell ref="T106:U106"/>
    <mergeCell ref="R107:S107"/>
    <mergeCell ref="T107:U107"/>
    <mergeCell ref="R102:S102"/>
    <mergeCell ref="T102:U102"/>
    <mergeCell ref="R103:S103"/>
    <mergeCell ref="T103:U103"/>
    <mergeCell ref="R104:S104"/>
    <mergeCell ref="T104:U104"/>
    <mergeCell ref="T111:U111"/>
    <mergeCell ref="R112:S112"/>
    <mergeCell ref="T112:U112"/>
    <mergeCell ref="R113:S113"/>
    <mergeCell ref="T113:U113"/>
    <mergeCell ref="R108:S108"/>
    <mergeCell ref="T108:U108"/>
    <mergeCell ref="R109:S109"/>
    <mergeCell ref="T109:U109"/>
    <mergeCell ref="R110:S110"/>
    <mergeCell ref="T110:U110"/>
    <mergeCell ref="R126:S126"/>
    <mergeCell ref="R127:S127"/>
    <mergeCell ref="R128:S128"/>
    <mergeCell ref="R129:S129"/>
    <mergeCell ref="R130:S130"/>
    <mergeCell ref="R120:S120"/>
    <mergeCell ref="R121:S121"/>
    <mergeCell ref="R122:S122"/>
    <mergeCell ref="R123:S123"/>
    <mergeCell ref="R124:S124"/>
    <mergeCell ref="R125:S125"/>
    <mergeCell ref="B5:B8"/>
    <mergeCell ref="B17:B20"/>
    <mergeCell ref="R114:S114"/>
    <mergeCell ref="R115:S115"/>
    <mergeCell ref="R116:S116"/>
    <mergeCell ref="R117:S117"/>
    <mergeCell ref="R118:S118"/>
    <mergeCell ref="R119:S119"/>
    <mergeCell ref="R111:S111"/>
    <mergeCell ref="R105:S105"/>
    <mergeCell ref="R99:S99"/>
    <mergeCell ref="R75:S75"/>
    <mergeCell ref="R69:S69"/>
    <mergeCell ref="R63:S63"/>
    <mergeCell ref="R57:S57"/>
    <mergeCell ref="R51:S51"/>
    <mergeCell ref="R45:S45"/>
    <mergeCell ref="R39:S39"/>
    <mergeCell ref="R33:S33"/>
    <mergeCell ref="R28:S28"/>
    <mergeCell ref="A16:L16"/>
    <mergeCell ref="R16:S16"/>
    <mergeCell ref="A13:D13"/>
    <mergeCell ref="R13:S1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8"/>
  <sheetViews>
    <sheetView topLeftCell="A8" zoomScaleNormal="100" zoomScaleSheetLayoutView="100" workbookViewId="0">
      <selection activeCell="K22" sqref="K22"/>
    </sheetView>
  </sheetViews>
  <sheetFormatPr defaultRowHeight="15" x14ac:dyDescent="0.25"/>
  <cols>
    <col min="1" max="2" width="10" style="9" customWidth="1"/>
    <col min="3" max="3" width="5.5703125" style="9" customWidth="1"/>
    <col min="4" max="4" width="4.85546875" style="9" customWidth="1"/>
    <col min="5" max="5" width="10.5703125" style="9" customWidth="1"/>
    <col min="6" max="7" width="10.140625" style="9" customWidth="1"/>
    <col min="8" max="8" width="10.5703125" style="9" customWidth="1"/>
    <col min="9" max="9" width="8.42578125" style="9" customWidth="1"/>
    <col min="10" max="10" width="8.85546875" style="9" customWidth="1"/>
    <col min="11" max="11" width="8.28515625" style="9" customWidth="1"/>
    <col min="12" max="12" width="16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ht="16.5" customHeight="1" x14ac:dyDescent="0.3">
      <c r="A1" s="321" t="s">
        <v>109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R1" s="208"/>
      <c r="S1" s="208"/>
      <c r="T1" s="208"/>
      <c r="U1" s="208"/>
    </row>
    <row r="2" spans="1:21" ht="9.75" customHeigh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R2" s="208"/>
      <c r="S2" s="208"/>
      <c r="T2" s="208"/>
      <c r="U2" s="208"/>
    </row>
    <row r="3" spans="1:21" ht="19.5" x14ac:dyDescent="0.35">
      <c r="A3" s="305" t="s">
        <v>366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R3" s="208"/>
      <c r="S3" s="208"/>
      <c r="T3" s="208"/>
      <c r="U3" s="208"/>
    </row>
    <row r="4" spans="1:21" ht="18.75" hidden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208"/>
      <c r="S4" s="208"/>
      <c r="T4" s="208"/>
      <c r="U4" s="208"/>
    </row>
    <row r="5" spans="1:21" ht="19.5" x14ac:dyDescent="0.35">
      <c r="A5" s="305" t="s">
        <v>224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R5" s="208"/>
      <c r="S5" s="208"/>
      <c r="T5" s="208"/>
      <c r="U5" s="208"/>
    </row>
    <row r="6" spans="1:21" ht="6" customHeight="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R6" s="208"/>
      <c r="S6" s="208"/>
      <c r="T6" s="208"/>
      <c r="U6" s="208"/>
    </row>
    <row r="7" spans="1:21" ht="16.5" x14ac:dyDescent="0.25">
      <c r="A7" s="328" t="s">
        <v>122</v>
      </c>
      <c r="B7" s="328"/>
      <c r="C7" s="329"/>
      <c r="D7" s="329"/>
      <c r="E7" s="329"/>
      <c r="F7" s="329"/>
      <c r="G7" s="329"/>
      <c r="H7" s="329"/>
      <c r="I7" s="329"/>
      <c r="J7" s="329"/>
      <c r="K7" s="329"/>
      <c r="L7" s="329"/>
      <c r="R7" s="208"/>
      <c r="S7" s="208"/>
      <c r="T7" s="208"/>
      <c r="U7" s="208"/>
    </row>
    <row r="8" spans="1:21" ht="9.7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R8" s="208"/>
      <c r="S8" s="208"/>
      <c r="T8" s="208"/>
      <c r="U8" s="208"/>
    </row>
    <row r="9" spans="1:21" ht="9.75" customHeight="1" x14ac:dyDescent="0.25">
      <c r="A9" s="330" t="s">
        <v>111</v>
      </c>
      <c r="B9" s="330" t="s">
        <v>363</v>
      </c>
      <c r="C9" s="283" t="s">
        <v>124</v>
      </c>
      <c r="D9" s="284"/>
      <c r="E9" s="284"/>
      <c r="F9" s="284"/>
      <c r="G9" s="285"/>
      <c r="H9" s="333" t="s">
        <v>125</v>
      </c>
      <c r="I9" s="334"/>
      <c r="J9" s="235" t="s">
        <v>126</v>
      </c>
      <c r="K9" s="235" t="s">
        <v>127</v>
      </c>
      <c r="L9" s="229" t="s">
        <v>128</v>
      </c>
      <c r="R9" s="208"/>
      <c r="S9" s="208"/>
      <c r="T9" s="208"/>
      <c r="U9" s="208"/>
    </row>
    <row r="10" spans="1:21" ht="11.25" customHeight="1" x14ac:dyDescent="0.25">
      <c r="A10" s="331"/>
      <c r="B10" s="339"/>
      <c r="C10" s="286"/>
      <c r="D10" s="287"/>
      <c r="E10" s="287"/>
      <c r="F10" s="287"/>
      <c r="G10" s="288"/>
      <c r="H10" s="335"/>
      <c r="I10" s="336"/>
      <c r="J10" s="315"/>
      <c r="K10" s="315"/>
      <c r="L10" s="294"/>
      <c r="R10" s="208"/>
      <c r="S10" s="208"/>
      <c r="T10" s="208"/>
      <c r="U10" s="208"/>
    </row>
    <row r="11" spans="1:21" ht="11.25" customHeight="1" x14ac:dyDescent="0.25">
      <c r="A11" s="331"/>
      <c r="B11" s="339"/>
      <c r="C11" s="286"/>
      <c r="D11" s="287"/>
      <c r="E11" s="287"/>
      <c r="F11" s="287"/>
      <c r="G11" s="288"/>
      <c r="H11" s="335"/>
      <c r="I11" s="336"/>
      <c r="J11" s="315"/>
      <c r="K11" s="315"/>
      <c r="L11" s="294"/>
      <c r="R11" s="208"/>
      <c r="S11" s="208"/>
      <c r="T11" s="208"/>
      <c r="U11" s="208"/>
    </row>
    <row r="12" spans="1:21" ht="28.5" customHeight="1" x14ac:dyDescent="0.25">
      <c r="A12" s="332"/>
      <c r="B12" s="340"/>
      <c r="C12" s="289"/>
      <c r="D12" s="290"/>
      <c r="E12" s="290"/>
      <c r="F12" s="290"/>
      <c r="G12" s="291"/>
      <c r="H12" s="337"/>
      <c r="I12" s="338"/>
      <c r="J12" s="316"/>
      <c r="K12" s="316"/>
      <c r="L12" s="297"/>
      <c r="R12" s="208"/>
      <c r="S12" s="208"/>
      <c r="T12" s="208"/>
      <c r="U12" s="208"/>
    </row>
    <row r="13" spans="1:21" x14ac:dyDescent="0.25">
      <c r="A13" s="18">
        <v>1</v>
      </c>
      <c r="B13" s="121"/>
      <c r="C13" s="278">
        <v>2</v>
      </c>
      <c r="D13" s="279"/>
      <c r="E13" s="279"/>
      <c r="F13" s="279"/>
      <c r="G13" s="280"/>
      <c r="H13" s="278">
        <v>3</v>
      </c>
      <c r="I13" s="280"/>
      <c r="J13" s="18">
        <v>4</v>
      </c>
      <c r="K13" s="61">
        <v>5</v>
      </c>
      <c r="L13" s="69">
        <v>6</v>
      </c>
      <c r="R13" s="208"/>
      <c r="S13" s="208"/>
      <c r="T13" s="208"/>
      <c r="U13" s="208"/>
    </row>
    <row r="14" spans="1:21" ht="44.25" customHeight="1" x14ac:dyDescent="0.25">
      <c r="A14" s="18">
        <v>1</v>
      </c>
      <c r="B14" s="121"/>
      <c r="C14" s="209" t="s">
        <v>123</v>
      </c>
      <c r="D14" s="281"/>
      <c r="E14" s="281"/>
      <c r="F14" s="281"/>
      <c r="G14" s="282"/>
      <c r="H14" s="211" t="s">
        <v>77</v>
      </c>
      <c r="I14" s="320"/>
      <c r="J14" s="18" t="s">
        <v>77</v>
      </c>
      <c r="K14" s="18" t="s">
        <v>77</v>
      </c>
      <c r="L14" s="70">
        <f>L15+L16+L17+L22</f>
        <v>16800</v>
      </c>
      <c r="R14" s="208"/>
      <c r="S14" s="208"/>
      <c r="T14" s="208"/>
      <c r="U14" s="208"/>
    </row>
    <row r="15" spans="1:21" ht="63" customHeight="1" x14ac:dyDescent="0.25">
      <c r="A15" s="27" t="s">
        <v>129</v>
      </c>
      <c r="B15" s="122" t="s">
        <v>364</v>
      </c>
      <c r="C15" s="209" t="s">
        <v>130</v>
      </c>
      <c r="D15" s="273"/>
      <c r="E15" s="273"/>
      <c r="F15" s="273"/>
      <c r="G15" s="274"/>
      <c r="H15" s="278"/>
      <c r="I15" s="280"/>
      <c r="J15" s="16"/>
      <c r="K15" s="16"/>
      <c r="L15" s="71">
        <v>500</v>
      </c>
      <c r="R15" s="208"/>
      <c r="S15" s="208"/>
      <c r="T15" s="324"/>
      <c r="U15" s="208"/>
    </row>
    <row r="16" spans="1:21" ht="29.25" customHeight="1" x14ac:dyDescent="0.25">
      <c r="A16" s="27" t="s">
        <v>131</v>
      </c>
      <c r="B16" s="122" t="s">
        <v>365</v>
      </c>
      <c r="C16" s="209" t="s">
        <v>133</v>
      </c>
      <c r="D16" s="281"/>
      <c r="E16" s="281"/>
      <c r="F16" s="281"/>
      <c r="G16" s="282"/>
      <c r="H16" s="278"/>
      <c r="I16" s="280"/>
      <c r="J16" s="16"/>
      <c r="K16" s="16"/>
      <c r="L16" s="71">
        <v>14500</v>
      </c>
      <c r="R16" s="208"/>
      <c r="S16" s="208"/>
      <c r="T16" s="324"/>
      <c r="U16" s="208"/>
    </row>
    <row r="17" spans="1:21" ht="29.25" customHeight="1" x14ac:dyDescent="0.25">
      <c r="A17" s="27" t="s">
        <v>132</v>
      </c>
      <c r="B17" s="122"/>
      <c r="C17" s="209" t="s">
        <v>134</v>
      </c>
      <c r="D17" s="281"/>
      <c r="E17" s="281"/>
      <c r="F17" s="281"/>
      <c r="G17" s="282"/>
      <c r="H17" s="278"/>
      <c r="I17" s="280"/>
      <c r="J17" s="16"/>
      <c r="K17" s="16"/>
      <c r="L17" s="69"/>
      <c r="R17" s="208"/>
      <c r="S17" s="208"/>
      <c r="T17" s="208"/>
      <c r="U17" s="208"/>
    </row>
    <row r="18" spans="1:21" ht="44.25" customHeight="1" x14ac:dyDescent="0.25">
      <c r="A18" s="27" t="s">
        <v>135</v>
      </c>
      <c r="B18" s="122"/>
      <c r="C18" s="209" t="s">
        <v>136</v>
      </c>
      <c r="D18" s="281"/>
      <c r="E18" s="281"/>
      <c r="F18" s="281"/>
      <c r="G18" s="282"/>
      <c r="H18" s="211" t="s">
        <v>77</v>
      </c>
      <c r="I18" s="320"/>
      <c r="J18" s="18" t="s">
        <v>77</v>
      </c>
      <c r="K18" s="18" t="s">
        <v>77</v>
      </c>
      <c r="L18" s="69"/>
      <c r="R18" s="208"/>
      <c r="S18" s="208"/>
      <c r="T18" s="208"/>
      <c r="U18" s="208"/>
    </row>
    <row r="19" spans="1:21" ht="58.5" customHeight="1" x14ac:dyDescent="0.25">
      <c r="A19" s="27" t="s">
        <v>137</v>
      </c>
      <c r="B19" s="122"/>
      <c r="C19" s="209" t="s">
        <v>130</v>
      </c>
      <c r="D19" s="273"/>
      <c r="E19" s="273"/>
      <c r="F19" s="273"/>
      <c r="G19" s="274"/>
      <c r="H19" s="278"/>
      <c r="I19" s="280"/>
      <c r="J19" s="16"/>
      <c r="K19" s="16"/>
      <c r="L19" s="69"/>
      <c r="R19" s="208"/>
      <c r="S19" s="208"/>
      <c r="T19" s="208"/>
      <c r="U19" s="208"/>
    </row>
    <row r="20" spans="1:21" ht="27" customHeight="1" x14ac:dyDescent="0.25">
      <c r="A20" s="27" t="s">
        <v>138</v>
      </c>
      <c r="B20" s="122"/>
      <c r="C20" s="209" t="s">
        <v>139</v>
      </c>
      <c r="D20" s="281"/>
      <c r="E20" s="281"/>
      <c r="F20" s="281"/>
      <c r="G20" s="282"/>
      <c r="H20" s="278"/>
      <c r="I20" s="280"/>
      <c r="J20" s="16"/>
      <c r="K20" s="16"/>
      <c r="L20" s="69"/>
      <c r="R20" s="208"/>
      <c r="S20" s="208"/>
      <c r="T20" s="208"/>
      <c r="U20" s="208"/>
    </row>
    <row r="21" spans="1:21" ht="29.25" customHeight="1" x14ac:dyDescent="0.25">
      <c r="A21" s="27" t="s">
        <v>140</v>
      </c>
      <c r="B21" s="122"/>
      <c r="C21" s="209" t="s">
        <v>134</v>
      </c>
      <c r="D21" s="281"/>
      <c r="E21" s="281"/>
      <c r="F21" s="281"/>
      <c r="G21" s="282"/>
      <c r="H21" s="278"/>
      <c r="I21" s="280"/>
      <c r="J21" s="16"/>
      <c r="K21" s="16"/>
      <c r="L21" s="69"/>
      <c r="R21" s="208"/>
      <c r="S21" s="208"/>
      <c r="T21" s="208"/>
      <c r="U21" s="208"/>
    </row>
    <row r="22" spans="1:21" ht="42" customHeight="1" x14ac:dyDescent="0.25">
      <c r="A22" s="27" t="s">
        <v>166</v>
      </c>
      <c r="B22" s="27"/>
      <c r="C22" s="209" t="s">
        <v>395</v>
      </c>
      <c r="D22" s="281"/>
      <c r="E22" s="281"/>
      <c r="F22" s="281"/>
      <c r="G22" s="282"/>
      <c r="H22" s="322"/>
      <c r="I22" s="323"/>
      <c r="J22" s="16"/>
      <c r="K22" s="16"/>
      <c r="L22" s="157">
        <v>1800</v>
      </c>
      <c r="R22" s="156"/>
      <c r="S22" s="156"/>
      <c r="T22" s="156"/>
      <c r="U22" s="156"/>
    </row>
    <row r="23" spans="1:21" ht="21" customHeight="1" x14ac:dyDescent="0.25">
      <c r="A23" s="325" t="s">
        <v>121</v>
      </c>
      <c r="B23" s="326"/>
      <c r="C23" s="326"/>
      <c r="D23" s="326"/>
      <c r="E23" s="326"/>
      <c r="F23" s="326"/>
      <c r="G23" s="327"/>
      <c r="H23" s="312" t="s">
        <v>141</v>
      </c>
      <c r="I23" s="314"/>
      <c r="J23" s="31" t="s">
        <v>141</v>
      </c>
      <c r="K23" s="31" t="s">
        <v>141</v>
      </c>
      <c r="L23" s="68">
        <f>L14</f>
        <v>16800</v>
      </c>
      <c r="R23" s="208"/>
      <c r="S23" s="208"/>
      <c r="T23" s="208"/>
      <c r="U23" s="208"/>
    </row>
    <row r="24" spans="1:21" ht="3.75" customHeight="1" x14ac:dyDescent="0.25">
      <c r="R24" s="208"/>
      <c r="S24" s="208"/>
      <c r="T24" s="208"/>
      <c r="U24" s="208"/>
    </row>
    <row r="25" spans="1:21" hidden="1" x14ac:dyDescent="0.25">
      <c r="R25" s="208"/>
      <c r="S25" s="208"/>
      <c r="T25" s="208"/>
      <c r="U25" s="208"/>
    </row>
    <row r="26" spans="1:21" ht="3.75" customHeight="1" x14ac:dyDescent="0.25">
      <c r="R26" s="208"/>
      <c r="S26" s="208"/>
      <c r="T26" s="208"/>
      <c r="U26" s="208"/>
    </row>
    <row r="27" spans="1:21" hidden="1" x14ac:dyDescent="0.25">
      <c r="R27" s="208"/>
      <c r="S27" s="208"/>
      <c r="T27" s="208"/>
      <c r="U27" s="208"/>
    </row>
    <row r="28" spans="1:21" hidden="1" x14ac:dyDescent="0.25">
      <c r="R28" s="208"/>
      <c r="S28" s="208"/>
      <c r="T28" s="208"/>
      <c r="U28" s="208"/>
    </row>
    <row r="29" spans="1:21" hidden="1" x14ac:dyDescent="0.25">
      <c r="R29" s="208"/>
      <c r="S29" s="208"/>
      <c r="T29" s="208"/>
      <c r="U29" s="208"/>
    </row>
    <row r="30" spans="1:21" ht="4.5" customHeight="1" x14ac:dyDescent="0.25">
      <c r="R30" s="208"/>
      <c r="S30" s="208"/>
      <c r="T30" s="208"/>
      <c r="U30" s="208"/>
    </row>
    <row r="31" spans="1:21" ht="14.25" customHeight="1" x14ac:dyDescent="0.3">
      <c r="A31" s="321" t="s">
        <v>109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R31" s="208"/>
      <c r="S31" s="208"/>
      <c r="T31" s="208"/>
      <c r="U31" s="208"/>
    </row>
    <row r="32" spans="1:21" hidden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R32" s="208"/>
      <c r="S32" s="208"/>
      <c r="T32" s="208"/>
      <c r="U32" s="208"/>
    </row>
    <row r="33" spans="1:21" ht="18" customHeight="1" x14ac:dyDescent="0.35">
      <c r="A33" s="305" t="s">
        <v>366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R33" s="208"/>
      <c r="S33" s="208"/>
      <c r="T33" s="208"/>
      <c r="U33" s="208"/>
    </row>
    <row r="34" spans="1:21" hidden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R34" s="208"/>
      <c r="S34" s="208"/>
      <c r="T34" s="208"/>
      <c r="U34" s="208"/>
    </row>
    <row r="35" spans="1:21" ht="19.5" x14ac:dyDescent="0.35">
      <c r="A35" s="305" t="s">
        <v>224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R35" s="208"/>
      <c r="S35" s="208"/>
      <c r="T35" s="208"/>
      <c r="U35" s="208"/>
    </row>
    <row r="36" spans="1:21" ht="3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R36" s="208"/>
      <c r="S36" s="208"/>
      <c r="T36" s="208"/>
      <c r="U36" s="208"/>
    </row>
    <row r="37" spans="1:21" ht="18.75" x14ac:dyDescent="0.3">
      <c r="A37" s="321" t="s">
        <v>142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R37" s="208"/>
      <c r="S37" s="208"/>
      <c r="T37" s="208"/>
      <c r="U37" s="208"/>
    </row>
    <row r="38" spans="1:21" ht="7.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R38" s="208"/>
      <c r="S38" s="208"/>
      <c r="T38" s="208"/>
      <c r="U38" s="208"/>
    </row>
    <row r="39" spans="1:21" x14ac:dyDescent="0.25">
      <c r="A39" s="240" t="s">
        <v>143</v>
      </c>
      <c r="B39" s="240" t="s">
        <v>363</v>
      </c>
      <c r="C39" s="283" t="s">
        <v>144</v>
      </c>
      <c r="D39" s="284"/>
      <c r="E39" s="284"/>
      <c r="F39" s="284"/>
      <c r="G39" s="285"/>
      <c r="H39" s="235" t="s">
        <v>145</v>
      </c>
      <c r="I39" s="235" t="s">
        <v>146</v>
      </c>
      <c r="J39" s="229" t="s">
        <v>147</v>
      </c>
      <c r="K39" s="293"/>
      <c r="L39" s="235" t="s">
        <v>148</v>
      </c>
      <c r="R39" s="208"/>
      <c r="S39" s="208"/>
      <c r="T39" s="208"/>
      <c r="U39" s="208"/>
    </row>
    <row r="40" spans="1:21" x14ac:dyDescent="0.25">
      <c r="A40" s="315"/>
      <c r="B40" s="315"/>
      <c r="C40" s="286"/>
      <c r="D40" s="287"/>
      <c r="E40" s="287"/>
      <c r="F40" s="287"/>
      <c r="G40" s="288"/>
      <c r="H40" s="302"/>
      <c r="I40" s="302"/>
      <c r="J40" s="294"/>
      <c r="K40" s="296"/>
      <c r="L40" s="302"/>
      <c r="R40" s="208"/>
      <c r="S40" s="208"/>
      <c r="T40" s="208"/>
      <c r="U40" s="208"/>
    </row>
    <row r="41" spans="1:21" x14ac:dyDescent="0.25">
      <c r="A41" s="315"/>
      <c r="B41" s="315"/>
      <c r="C41" s="286"/>
      <c r="D41" s="287"/>
      <c r="E41" s="287"/>
      <c r="F41" s="287"/>
      <c r="G41" s="288"/>
      <c r="H41" s="302"/>
      <c r="I41" s="302"/>
      <c r="J41" s="294"/>
      <c r="K41" s="296"/>
      <c r="L41" s="302"/>
      <c r="R41" s="208"/>
      <c r="S41" s="208"/>
      <c r="T41" s="208"/>
      <c r="U41" s="208"/>
    </row>
    <row r="42" spans="1:21" ht="58.5" customHeight="1" x14ac:dyDescent="0.25">
      <c r="A42" s="316"/>
      <c r="B42" s="316"/>
      <c r="C42" s="289"/>
      <c r="D42" s="290"/>
      <c r="E42" s="290"/>
      <c r="F42" s="290"/>
      <c r="G42" s="291"/>
      <c r="H42" s="303"/>
      <c r="I42" s="303"/>
      <c r="J42" s="297"/>
      <c r="K42" s="299"/>
      <c r="L42" s="303"/>
      <c r="R42" s="208"/>
      <c r="S42" s="208"/>
      <c r="T42" s="208"/>
      <c r="U42" s="208"/>
    </row>
    <row r="43" spans="1:21" ht="12" customHeight="1" x14ac:dyDescent="0.25">
      <c r="A43" s="18">
        <v>1</v>
      </c>
      <c r="B43" s="121"/>
      <c r="C43" s="278">
        <v>2</v>
      </c>
      <c r="D43" s="279"/>
      <c r="E43" s="279"/>
      <c r="F43" s="279"/>
      <c r="G43" s="280"/>
      <c r="H43" s="18">
        <v>3</v>
      </c>
      <c r="I43" s="18">
        <v>4</v>
      </c>
      <c r="J43" s="278">
        <v>5</v>
      </c>
      <c r="K43" s="280"/>
      <c r="L43" s="77">
        <v>6</v>
      </c>
      <c r="R43" s="208"/>
      <c r="S43" s="208"/>
      <c r="T43" s="208"/>
      <c r="U43" s="208"/>
    </row>
    <row r="44" spans="1:21" ht="14.25" customHeight="1" x14ac:dyDescent="0.25">
      <c r="A44" s="18">
        <v>1</v>
      </c>
      <c r="B44" s="121"/>
      <c r="C44" s="215" t="s">
        <v>257</v>
      </c>
      <c r="D44" s="273"/>
      <c r="E44" s="273"/>
      <c r="F44" s="273"/>
      <c r="G44" s="274"/>
      <c r="H44" s="18"/>
      <c r="I44" s="18"/>
      <c r="J44" s="211">
        <v>57.5</v>
      </c>
      <c r="K44" s="320"/>
      <c r="L44" s="30">
        <f>I44*J44</f>
        <v>0</v>
      </c>
      <c r="R44" s="208"/>
      <c r="S44" s="208"/>
      <c r="T44" s="324"/>
      <c r="U44" s="208"/>
    </row>
    <row r="45" spans="1:21" ht="14.25" customHeight="1" x14ac:dyDescent="0.25">
      <c r="A45" s="312" t="s">
        <v>121</v>
      </c>
      <c r="B45" s="313"/>
      <c r="C45" s="313"/>
      <c r="D45" s="313"/>
      <c r="E45" s="313"/>
      <c r="F45" s="313"/>
      <c r="G45" s="314"/>
      <c r="H45" s="32" t="s">
        <v>141</v>
      </c>
      <c r="I45" s="32" t="s">
        <v>141</v>
      </c>
      <c r="J45" s="306" t="s">
        <v>141</v>
      </c>
      <c r="K45" s="308"/>
      <c r="L45" s="79">
        <f>L44</f>
        <v>0</v>
      </c>
      <c r="R45" s="208"/>
      <c r="S45" s="208"/>
      <c r="T45" s="208"/>
      <c r="U45" s="208"/>
    </row>
    <row r="46" spans="1:21" ht="9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R46" s="208"/>
      <c r="S46" s="208"/>
      <c r="T46" s="208"/>
      <c r="U46" s="208"/>
    </row>
    <row r="47" spans="1:21" hidden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R47" s="208"/>
      <c r="S47" s="208"/>
      <c r="T47" s="208"/>
      <c r="U47" s="208"/>
    </row>
    <row r="48" spans="1:21" ht="19.5" x14ac:dyDescent="0.35">
      <c r="A48" s="305" t="s">
        <v>295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R48" s="208"/>
      <c r="S48" s="208"/>
      <c r="T48" s="208"/>
      <c r="U48" s="208"/>
    </row>
    <row r="49" spans="1:21" ht="6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R49" s="208"/>
      <c r="S49" s="208"/>
      <c r="T49" s="208"/>
      <c r="U49" s="208"/>
    </row>
    <row r="50" spans="1:21" ht="7.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R50" s="208"/>
      <c r="S50" s="208"/>
      <c r="T50" s="208"/>
      <c r="U50" s="208"/>
    </row>
    <row r="51" spans="1:21" ht="8.25" customHeight="1" x14ac:dyDescent="0.25">
      <c r="A51" s="240" t="s">
        <v>143</v>
      </c>
      <c r="B51" s="240" t="s">
        <v>363</v>
      </c>
      <c r="C51" s="283" t="s">
        <v>144</v>
      </c>
      <c r="D51" s="284"/>
      <c r="E51" s="284"/>
      <c r="F51" s="284"/>
      <c r="G51" s="285"/>
      <c r="H51" s="235" t="s">
        <v>145</v>
      </c>
      <c r="I51" s="235" t="s">
        <v>146</v>
      </c>
      <c r="J51" s="229" t="s">
        <v>147</v>
      </c>
      <c r="K51" s="293"/>
      <c r="L51" s="235" t="s">
        <v>148</v>
      </c>
      <c r="R51" s="208"/>
      <c r="S51" s="208"/>
      <c r="T51" s="208"/>
      <c r="U51" s="208"/>
    </row>
    <row r="52" spans="1:21" ht="9.75" customHeight="1" x14ac:dyDescent="0.25">
      <c r="A52" s="315"/>
      <c r="B52" s="315"/>
      <c r="C52" s="286"/>
      <c r="D52" s="287"/>
      <c r="E52" s="287"/>
      <c r="F52" s="287"/>
      <c r="G52" s="288"/>
      <c r="H52" s="302"/>
      <c r="I52" s="302"/>
      <c r="J52" s="294"/>
      <c r="K52" s="296"/>
      <c r="L52" s="302"/>
      <c r="R52" s="208"/>
      <c r="S52" s="208"/>
      <c r="T52" s="208"/>
      <c r="U52" s="208"/>
    </row>
    <row r="53" spans="1:21" ht="13.5" customHeight="1" x14ac:dyDescent="0.25">
      <c r="A53" s="315"/>
      <c r="B53" s="315"/>
      <c r="C53" s="286"/>
      <c r="D53" s="287"/>
      <c r="E53" s="287"/>
      <c r="F53" s="287"/>
      <c r="G53" s="288"/>
      <c r="H53" s="302"/>
      <c r="I53" s="302"/>
      <c r="J53" s="294"/>
      <c r="K53" s="296"/>
      <c r="L53" s="302"/>
      <c r="R53" s="208"/>
      <c r="S53" s="208"/>
      <c r="T53" s="208"/>
      <c r="U53" s="208"/>
    </row>
    <row r="54" spans="1:21" x14ac:dyDescent="0.25">
      <c r="A54" s="316"/>
      <c r="B54" s="316"/>
      <c r="C54" s="289"/>
      <c r="D54" s="290"/>
      <c r="E54" s="290"/>
      <c r="F54" s="290"/>
      <c r="G54" s="291"/>
      <c r="H54" s="303"/>
      <c r="I54" s="303"/>
      <c r="J54" s="297"/>
      <c r="K54" s="299"/>
      <c r="L54" s="303"/>
      <c r="R54" s="208"/>
      <c r="S54" s="208"/>
      <c r="T54" s="208"/>
      <c r="U54" s="208"/>
    </row>
    <row r="55" spans="1:21" ht="12" customHeight="1" x14ac:dyDescent="0.25">
      <c r="A55" s="18">
        <v>1</v>
      </c>
      <c r="B55" s="121"/>
      <c r="C55" s="278">
        <v>2</v>
      </c>
      <c r="D55" s="279"/>
      <c r="E55" s="279"/>
      <c r="F55" s="279"/>
      <c r="G55" s="280"/>
      <c r="H55" s="18">
        <v>3</v>
      </c>
      <c r="I55" s="18">
        <v>4</v>
      </c>
      <c r="J55" s="278">
        <v>5</v>
      </c>
      <c r="K55" s="280"/>
      <c r="L55" s="77">
        <v>6</v>
      </c>
      <c r="R55" s="208"/>
      <c r="S55" s="208"/>
      <c r="T55" s="208"/>
      <c r="U55" s="208"/>
    </row>
    <row r="56" spans="1:21" ht="15" customHeight="1" x14ac:dyDescent="0.25">
      <c r="A56" s="18">
        <v>1</v>
      </c>
      <c r="B56" s="121"/>
      <c r="C56" s="215" t="s">
        <v>257</v>
      </c>
      <c r="D56" s="273"/>
      <c r="E56" s="273"/>
      <c r="F56" s="273"/>
      <c r="G56" s="274"/>
      <c r="H56" s="18"/>
      <c r="I56" s="18"/>
      <c r="J56" s="211">
        <v>57.5</v>
      </c>
      <c r="K56" s="320"/>
      <c r="L56" s="30"/>
      <c r="R56" s="208"/>
      <c r="S56" s="208"/>
      <c r="T56" s="324"/>
      <c r="U56" s="208"/>
    </row>
    <row r="57" spans="1:21" ht="14.25" customHeight="1" x14ac:dyDescent="0.25">
      <c r="A57" s="312" t="s">
        <v>121</v>
      </c>
      <c r="B57" s="313"/>
      <c r="C57" s="313"/>
      <c r="D57" s="313"/>
      <c r="E57" s="313"/>
      <c r="F57" s="313"/>
      <c r="G57" s="314"/>
      <c r="H57" s="32" t="s">
        <v>141</v>
      </c>
      <c r="I57" s="32" t="s">
        <v>141</v>
      </c>
      <c r="J57" s="306" t="s">
        <v>141</v>
      </c>
      <c r="K57" s="308"/>
      <c r="L57" s="79">
        <f>L56</f>
        <v>0</v>
      </c>
      <c r="R57" s="208"/>
      <c r="S57" s="208"/>
      <c r="T57" s="208"/>
      <c r="U57" s="208"/>
    </row>
    <row r="58" spans="1:21" x14ac:dyDescent="0.25">
      <c r="R58" s="208"/>
      <c r="S58" s="208"/>
      <c r="T58" s="208"/>
      <c r="U58" s="208"/>
    </row>
    <row r="59" spans="1:21" x14ac:dyDescent="0.25">
      <c r="R59" s="208"/>
      <c r="S59" s="208"/>
      <c r="T59" s="208"/>
      <c r="U59" s="208"/>
    </row>
    <row r="60" spans="1:21" x14ac:dyDescent="0.25">
      <c r="R60" s="208"/>
      <c r="S60" s="208"/>
      <c r="T60" s="208"/>
      <c r="U60" s="208"/>
    </row>
    <row r="61" spans="1:21" x14ac:dyDescent="0.25">
      <c r="R61" s="208"/>
      <c r="S61" s="208"/>
      <c r="T61" s="208"/>
      <c r="U61" s="208"/>
    </row>
    <row r="62" spans="1:21" x14ac:dyDescent="0.25">
      <c r="R62" s="208"/>
      <c r="S62" s="208"/>
      <c r="T62" s="208"/>
      <c r="U62" s="208"/>
    </row>
    <row r="63" spans="1:21" x14ac:dyDescent="0.25">
      <c r="R63" s="208"/>
      <c r="S63" s="208"/>
      <c r="T63" s="208"/>
      <c r="U63" s="208"/>
    </row>
    <row r="64" spans="1:21" x14ac:dyDescent="0.25">
      <c r="R64" s="208"/>
      <c r="S64" s="208"/>
      <c r="T64" s="208"/>
      <c r="U64" s="208"/>
    </row>
    <row r="65" spans="18:21" x14ac:dyDescent="0.25">
      <c r="R65" s="208"/>
      <c r="S65" s="208"/>
      <c r="T65" s="208"/>
      <c r="U65" s="208"/>
    </row>
    <row r="66" spans="18:21" x14ac:dyDescent="0.25">
      <c r="R66" s="208"/>
      <c r="S66" s="208"/>
      <c r="T66" s="208"/>
      <c r="U66" s="208"/>
    </row>
    <row r="67" spans="18:21" x14ac:dyDescent="0.25">
      <c r="R67" s="208"/>
      <c r="S67" s="208"/>
      <c r="T67" s="208"/>
      <c r="U67" s="208"/>
    </row>
    <row r="68" spans="18:21" x14ac:dyDescent="0.25">
      <c r="R68" s="208"/>
      <c r="S68" s="208"/>
      <c r="T68" s="208"/>
      <c r="U68" s="208"/>
    </row>
    <row r="69" spans="18:21" x14ac:dyDescent="0.25">
      <c r="R69" s="208"/>
      <c r="S69" s="208"/>
      <c r="T69" s="208"/>
      <c r="U69" s="208"/>
    </row>
    <row r="70" spans="18:21" x14ac:dyDescent="0.25">
      <c r="R70" s="208"/>
      <c r="S70" s="208"/>
      <c r="T70" s="208"/>
      <c r="U70" s="208"/>
    </row>
    <row r="71" spans="18:21" x14ac:dyDescent="0.25">
      <c r="R71" s="208"/>
      <c r="S71" s="208"/>
      <c r="T71" s="208"/>
      <c r="U71" s="208"/>
    </row>
    <row r="72" spans="18:21" x14ac:dyDescent="0.25">
      <c r="R72" s="208"/>
      <c r="S72" s="208"/>
      <c r="T72" s="208"/>
      <c r="U72" s="208"/>
    </row>
    <row r="73" spans="18:21" x14ac:dyDescent="0.25">
      <c r="R73" s="208"/>
      <c r="S73" s="208"/>
      <c r="T73" s="208"/>
      <c r="U73" s="208"/>
    </row>
    <row r="74" spans="18:21" x14ac:dyDescent="0.25">
      <c r="R74" s="208"/>
      <c r="S74" s="208"/>
      <c r="T74" s="208"/>
      <c r="U74" s="208"/>
    </row>
    <row r="75" spans="18:21" x14ac:dyDescent="0.25">
      <c r="R75" s="208"/>
      <c r="S75" s="208"/>
      <c r="T75" s="208"/>
      <c r="U75" s="208"/>
    </row>
    <row r="76" spans="18:21" x14ac:dyDescent="0.25">
      <c r="R76" s="208"/>
      <c r="S76" s="208"/>
      <c r="T76" s="208"/>
      <c r="U76" s="208"/>
    </row>
    <row r="77" spans="18:21" x14ac:dyDescent="0.25">
      <c r="R77" s="208"/>
      <c r="S77" s="208"/>
      <c r="T77" s="208"/>
      <c r="U77" s="208"/>
    </row>
    <row r="78" spans="18:21" x14ac:dyDescent="0.25">
      <c r="R78" s="208"/>
      <c r="S78" s="208"/>
      <c r="T78" s="208"/>
      <c r="U78" s="208"/>
    </row>
    <row r="79" spans="18:21" x14ac:dyDescent="0.25">
      <c r="R79" s="208"/>
      <c r="S79" s="208"/>
      <c r="T79" s="208"/>
      <c r="U79" s="208"/>
    </row>
    <row r="80" spans="18:21" x14ac:dyDescent="0.25">
      <c r="R80" s="208"/>
      <c r="S80" s="208"/>
      <c r="T80" s="208"/>
      <c r="U80" s="208"/>
    </row>
    <row r="81" spans="18:21" x14ac:dyDescent="0.25">
      <c r="R81" s="208"/>
      <c r="S81" s="208"/>
      <c r="T81" s="208"/>
      <c r="U81" s="208"/>
    </row>
    <row r="82" spans="18:21" x14ac:dyDescent="0.25">
      <c r="R82" s="208"/>
      <c r="S82" s="208"/>
      <c r="T82" s="208"/>
      <c r="U82" s="208"/>
    </row>
    <row r="83" spans="18:21" x14ac:dyDescent="0.25">
      <c r="R83" s="208"/>
      <c r="S83" s="208"/>
      <c r="T83" s="208"/>
      <c r="U83" s="208"/>
    </row>
    <row r="84" spans="18:21" x14ac:dyDescent="0.25">
      <c r="R84" s="208"/>
      <c r="S84" s="208"/>
      <c r="T84" s="208"/>
      <c r="U84" s="208"/>
    </row>
    <row r="85" spans="18:21" x14ac:dyDescent="0.25">
      <c r="R85" s="208"/>
      <c r="S85" s="208"/>
      <c r="T85" s="208"/>
      <c r="U85" s="208"/>
    </row>
    <row r="86" spans="18:21" x14ac:dyDescent="0.25">
      <c r="R86" s="208"/>
      <c r="S86" s="208"/>
      <c r="T86" s="208"/>
      <c r="U86" s="208"/>
    </row>
    <row r="87" spans="18:21" x14ac:dyDescent="0.25">
      <c r="R87" s="208"/>
      <c r="S87" s="208"/>
      <c r="T87" s="208"/>
      <c r="U87" s="208"/>
    </row>
    <row r="88" spans="18:21" x14ac:dyDescent="0.25">
      <c r="R88" s="208"/>
      <c r="S88" s="208"/>
      <c r="T88" s="208"/>
      <c r="U88" s="208"/>
    </row>
    <row r="89" spans="18:21" x14ac:dyDescent="0.25">
      <c r="R89" s="208"/>
      <c r="S89" s="208"/>
      <c r="T89" s="208"/>
      <c r="U89" s="208"/>
    </row>
    <row r="90" spans="18:21" x14ac:dyDescent="0.25">
      <c r="R90" s="208"/>
      <c r="S90" s="208"/>
      <c r="T90" s="208"/>
      <c r="U90" s="208"/>
    </row>
    <row r="91" spans="18:21" x14ac:dyDescent="0.25">
      <c r="R91" s="208"/>
      <c r="S91" s="208"/>
      <c r="T91" s="208"/>
      <c r="U91" s="208"/>
    </row>
    <row r="92" spans="18:21" x14ac:dyDescent="0.25">
      <c r="R92" s="208"/>
      <c r="S92" s="208"/>
      <c r="T92" s="208"/>
      <c r="U92" s="208"/>
    </row>
    <row r="93" spans="18:21" x14ac:dyDescent="0.25">
      <c r="R93" s="208"/>
      <c r="S93" s="208"/>
      <c r="T93" s="208"/>
      <c r="U93" s="208"/>
    </row>
    <row r="94" spans="18:21" x14ac:dyDescent="0.25">
      <c r="R94" s="208"/>
      <c r="S94" s="208"/>
      <c r="T94" s="208"/>
      <c r="U94" s="208"/>
    </row>
    <row r="95" spans="18:21" x14ac:dyDescent="0.25">
      <c r="R95" s="208"/>
      <c r="S95" s="208"/>
      <c r="T95" s="208"/>
      <c r="U95" s="208"/>
    </row>
    <row r="96" spans="18:21" x14ac:dyDescent="0.25">
      <c r="R96" s="208"/>
      <c r="S96" s="208"/>
      <c r="T96" s="208"/>
      <c r="U96" s="208"/>
    </row>
    <row r="97" spans="18:21" x14ac:dyDescent="0.25">
      <c r="R97" s="208"/>
      <c r="S97" s="208"/>
      <c r="T97" s="208"/>
      <c r="U97" s="208"/>
    </row>
    <row r="98" spans="18:21" x14ac:dyDescent="0.25">
      <c r="R98" s="208"/>
      <c r="S98" s="208"/>
      <c r="T98" s="208"/>
      <c r="U98" s="208"/>
    </row>
    <row r="99" spans="18:21" x14ac:dyDescent="0.25">
      <c r="R99" s="208"/>
      <c r="S99" s="208"/>
      <c r="T99" s="208"/>
      <c r="U99" s="208"/>
    </row>
    <row r="100" spans="18:21" x14ac:dyDescent="0.25">
      <c r="R100" s="208"/>
      <c r="S100" s="208"/>
      <c r="T100" s="208"/>
      <c r="U100" s="208"/>
    </row>
    <row r="101" spans="18:21" x14ac:dyDescent="0.25">
      <c r="R101" s="208"/>
      <c r="S101" s="208"/>
      <c r="T101" s="208"/>
      <c r="U101" s="208"/>
    </row>
    <row r="102" spans="18:21" x14ac:dyDescent="0.25">
      <c r="R102" s="208"/>
      <c r="S102" s="208"/>
      <c r="T102" s="208"/>
      <c r="U102" s="208"/>
    </row>
    <row r="103" spans="18:21" x14ac:dyDescent="0.25">
      <c r="R103" s="208"/>
      <c r="S103" s="208"/>
      <c r="T103" s="208"/>
      <c r="U103" s="208"/>
    </row>
    <row r="104" spans="18:21" x14ac:dyDescent="0.25">
      <c r="R104" s="208"/>
      <c r="S104" s="208"/>
      <c r="T104" s="208"/>
      <c r="U104" s="208"/>
    </row>
    <row r="105" spans="18:21" x14ac:dyDescent="0.25">
      <c r="R105" s="208"/>
      <c r="S105" s="208"/>
      <c r="T105" s="208"/>
      <c r="U105" s="208"/>
    </row>
    <row r="106" spans="18:21" x14ac:dyDescent="0.25">
      <c r="R106" s="208"/>
      <c r="S106" s="208"/>
      <c r="T106" s="208"/>
      <c r="U106" s="208"/>
    </row>
    <row r="107" spans="18:21" x14ac:dyDescent="0.25">
      <c r="R107" s="208"/>
      <c r="S107" s="208"/>
      <c r="T107" s="208"/>
      <c r="U107" s="208"/>
    </row>
    <row r="108" spans="18:21" x14ac:dyDescent="0.25">
      <c r="R108" s="208"/>
      <c r="S108" s="208"/>
      <c r="T108" s="208"/>
      <c r="U108" s="208"/>
    </row>
    <row r="109" spans="18:21" x14ac:dyDescent="0.25">
      <c r="R109" s="208"/>
      <c r="S109" s="208"/>
      <c r="T109" s="208"/>
      <c r="U109" s="208"/>
    </row>
    <row r="110" spans="18:21" x14ac:dyDescent="0.25">
      <c r="R110" s="208"/>
      <c r="S110" s="208"/>
      <c r="T110" s="208"/>
      <c r="U110" s="208"/>
    </row>
    <row r="111" spans="18:21" x14ac:dyDescent="0.25">
      <c r="R111" s="208"/>
      <c r="S111" s="208"/>
      <c r="T111" s="208"/>
      <c r="U111" s="208"/>
    </row>
    <row r="112" spans="18:21" x14ac:dyDescent="0.25">
      <c r="R112" s="208"/>
      <c r="S112" s="208"/>
      <c r="T112" s="208"/>
      <c r="U112" s="208"/>
    </row>
    <row r="113" spans="18:21" x14ac:dyDescent="0.25">
      <c r="R113" s="208"/>
      <c r="S113" s="208"/>
      <c r="T113" s="208"/>
      <c r="U113" s="208"/>
    </row>
    <row r="114" spans="18:21" x14ac:dyDescent="0.25">
      <c r="R114" s="208"/>
      <c r="S114" s="208"/>
      <c r="T114" s="208"/>
      <c r="U114" s="208"/>
    </row>
    <row r="115" spans="18:21" x14ac:dyDescent="0.25">
      <c r="R115" s="208"/>
      <c r="S115" s="208"/>
      <c r="T115" s="208"/>
      <c r="U115" s="208"/>
    </row>
    <row r="116" spans="18:21" x14ac:dyDescent="0.25">
      <c r="R116" s="208"/>
      <c r="S116" s="208"/>
      <c r="T116" s="208"/>
      <c r="U116" s="208"/>
    </row>
    <row r="117" spans="18:21" x14ac:dyDescent="0.25">
      <c r="R117" s="208"/>
      <c r="S117" s="208"/>
      <c r="T117" s="208"/>
      <c r="U117" s="208"/>
    </row>
    <row r="118" spans="18:21" x14ac:dyDescent="0.25">
      <c r="R118" s="208"/>
      <c r="S118" s="208"/>
      <c r="T118" s="208"/>
      <c r="U118" s="208"/>
    </row>
    <row r="119" spans="18:21" x14ac:dyDescent="0.25">
      <c r="R119" s="208"/>
      <c r="S119" s="208"/>
      <c r="T119" s="208"/>
      <c r="U119" s="208"/>
    </row>
    <row r="120" spans="18:21" x14ac:dyDescent="0.25">
      <c r="R120" s="208"/>
      <c r="S120" s="208"/>
      <c r="T120" s="208"/>
      <c r="U120" s="208"/>
    </row>
    <row r="121" spans="18:21" x14ac:dyDescent="0.25">
      <c r="R121" s="208"/>
      <c r="S121" s="208"/>
      <c r="T121" s="208"/>
      <c r="U121" s="208"/>
    </row>
    <row r="122" spans="18:21" x14ac:dyDescent="0.25">
      <c r="R122" s="208"/>
      <c r="S122" s="208"/>
      <c r="T122" s="208"/>
      <c r="U122" s="208"/>
    </row>
    <row r="123" spans="18:21" x14ac:dyDescent="0.25">
      <c r="R123" s="208"/>
      <c r="S123" s="208"/>
      <c r="T123" s="208"/>
      <c r="U123" s="208"/>
    </row>
    <row r="124" spans="18:21" x14ac:dyDescent="0.25">
      <c r="R124" s="208"/>
      <c r="S124" s="208"/>
      <c r="T124" s="208"/>
      <c r="U124" s="208"/>
    </row>
    <row r="125" spans="18:21" x14ac:dyDescent="0.25">
      <c r="R125" s="208"/>
      <c r="S125" s="208"/>
      <c r="T125" s="208"/>
      <c r="U125" s="208"/>
    </row>
    <row r="126" spans="18:21" x14ac:dyDescent="0.25">
      <c r="R126" s="208"/>
      <c r="S126" s="208"/>
      <c r="T126" s="208"/>
      <c r="U126" s="208"/>
    </row>
    <row r="127" spans="18:21" x14ac:dyDescent="0.25">
      <c r="R127" s="208"/>
      <c r="S127" s="208"/>
      <c r="T127" s="208"/>
      <c r="U127" s="208"/>
    </row>
    <row r="128" spans="18:21" x14ac:dyDescent="0.25">
      <c r="R128" s="208"/>
      <c r="S128" s="208"/>
      <c r="T128" s="208"/>
      <c r="U128" s="208"/>
    </row>
    <row r="129" spans="18:21" x14ac:dyDescent="0.25">
      <c r="R129" s="208"/>
      <c r="S129" s="208"/>
      <c r="T129" s="208"/>
      <c r="U129" s="208"/>
    </row>
    <row r="130" spans="18:21" x14ac:dyDescent="0.25">
      <c r="R130" s="208"/>
      <c r="S130" s="208"/>
      <c r="T130" s="208"/>
      <c r="U130" s="208"/>
    </row>
    <row r="131" spans="18:21" x14ac:dyDescent="0.25">
      <c r="R131" s="208"/>
      <c r="S131" s="208"/>
      <c r="T131" s="208"/>
      <c r="U131" s="208"/>
    </row>
    <row r="132" spans="18:21" x14ac:dyDescent="0.25">
      <c r="R132" s="208"/>
      <c r="S132" s="208"/>
      <c r="T132" s="208"/>
      <c r="U132" s="208"/>
    </row>
    <row r="133" spans="18:21" x14ac:dyDescent="0.25">
      <c r="R133" s="208"/>
      <c r="S133" s="208"/>
      <c r="T133" s="208"/>
      <c r="U133" s="208"/>
    </row>
    <row r="134" spans="18:21" x14ac:dyDescent="0.25">
      <c r="R134" s="208"/>
      <c r="S134" s="208"/>
      <c r="T134" s="208"/>
      <c r="U134" s="208"/>
    </row>
    <row r="135" spans="18:21" x14ac:dyDescent="0.25">
      <c r="R135" s="208"/>
      <c r="S135" s="208"/>
      <c r="T135" s="208"/>
      <c r="U135" s="208"/>
    </row>
    <row r="136" spans="18:21" x14ac:dyDescent="0.25">
      <c r="R136" s="208"/>
      <c r="S136" s="208"/>
      <c r="T136" s="208"/>
      <c r="U136" s="208"/>
    </row>
    <row r="137" spans="18:21" x14ac:dyDescent="0.25">
      <c r="R137" s="208"/>
      <c r="S137" s="208"/>
      <c r="T137" s="208"/>
      <c r="U137" s="208"/>
    </row>
    <row r="138" spans="18:21" x14ac:dyDescent="0.25">
      <c r="R138" s="208"/>
      <c r="S138" s="208"/>
      <c r="T138" s="208"/>
      <c r="U138" s="208"/>
    </row>
    <row r="139" spans="18:21" x14ac:dyDescent="0.25">
      <c r="R139" s="208"/>
      <c r="S139" s="208"/>
      <c r="T139" s="208"/>
      <c r="U139" s="208"/>
    </row>
    <row r="140" spans="18:21" x14ac:dyDescent="0.25">
      <c r="R140" s="208"/>
      <c r="S140" s="208"/>
      <c r="T140" s="208"/>
      <c r="U140" s="208"/>
    </row>
    <row r="141" spans="18:21" x14ac:dyDescent="0.25">
      <c r="R141" s="208"/>
      <c r="S141" s="208"/>
      <c r="T141" s="208"/>
      <c r="U141" s="208"/>
    </row>
    <row r="142" spans="18:21" x14ac:dyDescent="0.25">
      <c r="R142" s="208"/>
      <c r="S142" s="208"/>
    </row>
    <row r="143" spans="18:21" x14ac:dyDescent="0.25">
      <c r="R143" s="208"/>
      <c r="S143" s="208"/>
    </row>
    <row r="144" spans="18:21" x14ac:dyDescent="0.25">
      <c r="R144" s="208"/>
      <c r="S144" s="208"/>
    </row>
    <row r="145" spans="18:19" x14ac:dyDescent="0.25">
      <c r="R145" s="208"/>
      <c r="S145" s="208"/>
    </row>
    <row r="146" spans="18:19" x14ac:dyDescent="0.25">
      <c r="R146" s="208"/>
      <c r="S146" s="208"/>
    </row>
    <row r="147" spans="18:19" x14ac:dyDescent="0.25">
      <c r="R147" s="208"/>
      <c r="S147" s="208"/>
    </row>
    <row r="148" spans="18:19" x14ac:dyDescent="0.25">
      <c r="R148" s="208"/>
      <c r="S148" s="208"/>
    </row>
    <row r="149" spans="18:19" x14ac:dyDescent="0.25">
      <c r="R149" s="208"/>
      <c r="S149" s="208"/>
    </row>
    <row r="150" spans="18:19" x14ac:dyDescent="0.25">
      <c r="R150" s="208"/>
      <c r="S150" s="208"/>
    </row>
    <row r="151" spans="18:19" x14ac:dyDescent="0.25">
      <c r="R151" s="208"/>
      <c r="S151" s="208"/>
    </row>
    <row r="152" spans="18:19" x14ac:dyDescent="0.25">
      <c r="R152" s="208"/>
      <c r="S152" s="208"/>
    </row>
    <row r="153" spans="18:19" x14ac:dyDescent="0.25">
      <c r="R153" s="208"/>
      <c r="S153" s="208"/>
    </row>
    <row r="154" spans="18:19" x14ac:dyDescent="0.25">
      <c r="R154" s="208"/>
      <c r="S154" s="208"/>
    </row>
    <row r="155" spans="18:19" x14ac:dyDescent="0.25">
      <c r="R155" s="208"/>
      <c r="S155" s="208"/>
    </row>
    <row r="156" spans="18:19" x14ac:dyDescent="0.25">
      <c r="R156" s="208"/>
      <c r="S156" s="208"/>
    </row>
    <row r="157" spans="18:19" x14ac:dyDescent="0.25">
      <c r="R157" s="208"/>
      <c r="S157" s="208"/>
    </row>
    <row r="158" spans="18:19" x14ac:dyDescent="0.25">
      <c r="R158" s="208"/>
      <c r="S158" s="208"/>
    </row>
  </sheetData>
  <mergeCells count="361">
    <mergeCell ref="R4:S4"/>
    <mergeCell ref="T4:U4"/>
    <mergeCell ref="A5:L5"/>
    <mergeCell ref="R5:S5"/>
    <mergeCell ref="T5:U5"/>
    <mergeCell ref="R6:S6"/>
    <mergeCell ref="T6:U6"/>
    <mergeCell ref="A1:L1"/>
    <mergeCell ref="R1:S1"/>
    <mergeCell ref="T1:U1"/>
    <mergeCell ref="R2:S2"/>
    <mergeCell ref="T2:U2"/>
    <mergeCell ref="A3:L3"/>
    <mergeCell ref="R3:S3"/>
    <mergeCell ref="T3:U3"/>
    <mergeCell ref="A7:L7"/>
    <mergeCell ref="R7:S7"/>
    <mergeCell ref="T7:U7"/>
    <mergeCell ref="R8:S8"/>
    <mergeCell ref="T8:U8"/>
    <mergeCell ref="A9:A12"/>
    <mergeCell ref="C9:G12"/>
    <mergeCell ref="H9:I12"/>
    <mergeCell ref="J9:J12"/>
    <mergeCell ref="K9:K12"/>
    <mergeCell ref="L9:L12"/>
    <mergeCell ref="R9:S9"/>
    <mergeCell ref="T9:U9"/>
    <mergeCell ref="R10:S10"/>
    <mergeCell ref="T10:U10"/>
    <mergeCell ref="R11:S11"/>
    <mergeCell ref="T11:U11"/>
    <mergeCell ref="R12:S12"/>
    <mergeCell ref="T12:U12"/>
    <mergeCell ref="B9:B12"/>
    <mergeCell ref="C13:G13"/>
    <mergeCell ref="H13:I13"/>
    <mergeCell ref="R13:S13"/>
    <mergeCell ref="T13:U13"/>
    <mergeCell ref="C14:G14"/>
    <mergeCell ref="H14:I14"/>
    <mergeCell ref="R14:S14"/>
    <mergeCell ref="T14:U14"/>
    <mergeCell ref="C15:G15"/>
    <mergeCell ref="H15:I15"/>
    <mergeCell ref="R15:S15"/>
    <mergeCell ref="T15:U15"/>
    <mergeCell ref="C16:G16"/>
    <mergeCell ref="H16:I16"/>
    <mergeCell ref="R16:S16"/>
    <mergeCell ref="T16:U16"/>
    <mergeCell ref="C17:G17"/>
    <mergeCell ref="H17:I17"/>
    <mergeCell ref="R17:S17"/>
    <mergeCell ref="T17:U17"/>
    <mergeCell ref="C18:G18"/>
    <mergeCell ref="H18:I18"/>
    <mergeCell ref="R18:S18"/>
    <mergeCell ref="T18:U18"/>
    <mergeCell ref="C19:G19"/>
    <mergeCell ref="H19:I19"/>
    <mergeCell ref="R19:S19"/>
    <mergeCell ref="T19:U19"/>
    <mergeCell ref="C20:G20"/>
    <mergeCell ref="H20:I20"/>
    <mergeCell ref="R20:S20"/>
    <mergeCell ref="T20:U20"/>
    <mergeCell ref="C21:G21"/>
    <mergeCell ref="H21:I21"/>
    <mergeCell ref="R21:S21"/>
    <mergeCell ref="T21:U21"/>
    <mergeCell ref="A23:G23"/>
    <mergeCell ref="H23:I23"/>
    <mergeCell ref="R23:S23"/>
    <mergeCell ref="T23:U23"/>
    <mergeCell ref="R27:S27"/>
    <mergeCell ref="T27:U27"/>
    <mergeCell ref="R28:S28"/>
    <mergeCell ref="T28:U28"/>
    <mergeCell ref="R29:S29"/>
    <mergeCell ref="T29:U29"/>
    <mergeCell ref="R24:S24"/>
    <mergeCell ref="T24:U24"/>
    <mergeCell ref="R25:S25"/>
    <mergeCell ref="T25:U25"/>
    <mergeCell ref="R26:S26"/>
    <mergeCell ref="T26:U26"/>
    <mergeCell ref="A33:L33"/>
    <mergeCell ref="R33:S33"/>
    <mergeCell ref="T33:U33"/>
    <mergeCell ref="R34:S34"/>
    <mergeCell ref="T34:U34"/>
    <mergeCell ref="A35:L35"/>
    <mergeCell ref="R35:S35"/>
    <mergeCell ref="T35:U35"/>
    <mergeCell ref="R30:S30"/>
    <mergeCell ref="T30:U30"/>
    <mergeCell ref="A31:L31"/>
    <mergeCell ref="R31:S31"/>
    <mergeCell ref="T31:U31"/>
    <mergeCell ref="R32:S32"/>
    <mergeCell ref="T32:U32"/>
    <mergeCell ref="A39:A42"/>
    <mergeCell ref="C39:G42"/>
    <mergeCell ref="H39:H42"/>
    <mergeCell ref="I39:I42"/>
    <mergeCell ref="J39:K42"/>
    <mergeCell ref="L39:L42"/>
    <mergeCell ref="R36:S36"/>
    <mergeCell ref="T36:U36"/>
    <mergeCell ref="A37:L37"/>
    <mergeCell ref="R37:S37"/>
    <mergeCell ref="T37:U37"/>
    <mergeCell ref="R38:S38"/>
    <mergeCell ref="T38:U38"/>
    <mergeCell ref="R42:S42"/>
    <mergeCell ref="T42:U42"/>
    <mergeCell ref="B39:B42"/>
    <mergeCell ref="C43:G43"/>
    <mergeCell ref="J43:K43"/>
    <mergeCell ref="R43:S43"/>
    <mergeCell ref="T43:U43"/>
    <mergeCell ref="R39:S39"/>
    <mergeCell ref="T39:U39"/>
    <mergeCell ref="R40:S40"/>
    <mergeCell ref="T40:U40"/>
    <mergeCell ref="R41:S41"/>
    <mergeCell ref="T41:U41"/>
    <mergeCell ref="C44:G44"/>
    <mergeCell ref="J44:K44"/>
    <mergeCell ref="R44:S44"/>
    <mergeCell ref="T44:U44"/>
    <mergeCell ref="A45:G45"/>
    <mergeCell ref="J45:K45"/>
    <mergeCell ref="R45:S45"/>
    <mergeCell ref="T45:U45"/>
    <mergeCell ref="A48:L48"/>
    <mergeCell ref="R48:S48"/>
    <mergeCell ref="T48:U48"/>
    <mergeCell ref="R49:S49"/>
    <mergeCell ref="T49:U49"/>
    <mergeCell ref="R46:S46"/>
    <mergeCell ref="T46:U46"/>
    <mergeCell ref="R47:S47"/>
    <mergeCell ref="T47:U47"/>
    <mergeCell ref="R52:S52"/>
    <mergeCell ref="T52:U52"/>
    <mergeCell ref="R53:S53"/>
    <mergeCell ref="T53:U53"/>
    <mergeCell ref="R54:S54"/>
    <mergeCell ref="T54:U54"/>
    <mergeCell ref="R50:S50"/>
    <mergeCell ref="T50:U50"/>
    <mergeCell ref="A51:A54"/>
    <mergeCell ref="C51:G54"/>
    <mergeCell ref="H51:H54"/>
    <mergeCell ref="I51:I54"/>
    <mergeCell ref="J51:K54"/>
    <mergeCell ref="L51:L54"/>
    <mergeCell ref="R51:S51"/>
    <mergeCell ref="T51:U51"/>
    <mergeCell ref="B51:B54"/>
    <mergeCell ref="A57:G57"/>
    <mergeCell ref="J57:K57"/>
    <mergeCell ref="R57:S57"/>
    <mergeCell ref="T57:U57"/>
    <mergeCell ref="R64:S64"/>
    <mergeCell ref="T64:U64"/>
    <mergeCell ref="C55:G55"/>
    <mergeCell ref="J55:K55"/>
    <mergeCell ref="R55:S55"/>
    <mergeCell ref="T55:U55"/>
    <mergeCell ref="C56:G56"/>
    <mergeCell ref="J56:K56"/>
    <mergeCell ref="R56:S56"/>
    <mergeCell ref="T56:U56"/>
    <mergeCell ref="R58:S58"/>
    <mergeCell ref="T58:U58"/>
    <mergeCell ref="R61:S61"/>
    <mergeCell ref="T61:U61"/>
    <mergeCell ref="R62:S62"/>
    <mergeCell ref="T62:U62"/>
    <mergeCell ref="R63:S63"/>
    <mergeCell ref="T63:U63"/>
    <mergeCell ref="R59:S59"/>
    <mergeCell ref="T59:U59"/>
    <mergeCell ref="R60:S60"/>
    <mergeCell ref="T60:U60"/>
    <mergeCell ref="R67:S67"/>
    <mergeCell ref="T67:U67"/>
    <mergeCell ref="R68:S68"/>
    <mergeCell ref="T68:U68"/>
    <mergeCell ref="R69:S69"/>
    <mergeCell ref="T69:U69"/>
    <mergeCell ref="R65:S65"/>
    <mergeCell ref="T65:U65"/>
    <mergeCell ref="R66:S66"/>
    <mergeCell ref="T66:U66"/>
    <mergeCell ref="R73:S73"/>
    <mergeCell ref="T73:U73"/>
    <mergeCell ref="R74:S74"/>
    <mergeCell ref="T74:U74"/>
    <mergeCell ref="R75:S75"/>
    <mergeCell ref="T75:U75"/>
    <mergeCell ref="R70:S70"/>
    <mergeCell ref="T70:U70"/>
    <mergeCell ref="R71:S71"/>
    <mergeCell ref="T71:U71"/>
    <mergeCell ref="R72:S72"/>
    <mergeCell ref="T72:U72"/>
    <mergeCell ref="R79:S79"/>
    <mergeCell ref="T79:U79"/>
    <mergeCell ref="R80:S80"/>
    <mergeCell ref="T80:U80"/>
    <mergeCell ref="R81:S81"/>
    <mergeCell ref="T81:U81"/>
    <mergeCell ref="R76:S76"/>
    <mergeCell ref="T76:U76"/>
    <mergeCell ref="R77:S77"/>
    <mergeCell ref="T77:U77"/>
    <mergeCell ref="R78:S78"/>
    <mergeCell ref="T78:U78"/>
    <mergeCell ref="R85:S85"/>
    <mergeCell ref="T85:U85"/>
    <mergeCell ref="R86:S86"/>
    <mergeCell ref="T86:U86"/>
    <mergeCell ref="R87:S87"/>
    <mergeCell ref="T87:U87"/>
    <mergeCell ref="R82:S82"/>
    <mergeCell ref="T82:U82"/>
    <mergeCell ref="R83:S83"/>
    <mergeCell ref="T83:U83"/>
    <mergeCell ref="R84:S84"/>
    <mergeCell ref="T84:U84"/>
    <mergeCell ref="R91:S91"/>
    <mergeCell ref="T91:U91"/>
    <mergeCell ref="R92:S92"/>
    <mergeCell ref="T92:U92"/>
    <mergeCell ref="R93:S93"/>
    <mergeCell ref="T93:U93"/>
    <mergeCell ref="R88:S88"/>
    <mergeCell ref="T88:U88"/>
    <mergeCell ref="R89:S89"/>
    <mergeCell ref="T89:U89"/>
    <mergeCell ref="R90:S90"/>
    <mergeCell ref="T90:U90"/>
    <mergeCell ref="R97:S97"/>
    <mergeCell ref="T97:U97"/>
    <mergeCell ref="R98:S98"/>
    <mergeCell ref="T98:U98"/>
    <mergeCell ref="R99:S99"/>
    <mergeCell ref="T99:U99"/>
    <mergeCell ref="R94:S94"/>
    <mergeCell ref="T94:U94"/>
    <mergeCell ref="R95:S95"/>
    <mergeCell ref="T95:U95"/>
    <mergeCell ref="R96:S96"/>
    <mergeCell ref="T96:U96"/>
    <mergeCell ref="R103:S103"/>
    <mergeCell ref="T103:U103"/>
    <mergeCell ref="R104:S104"/>
    <mergeCell ref="T104:U104"/>
    <mergeCell ref="R105:S105"/>
    <mergeCell ref="T105:U105"/>
    <mergeCell ref="R100:S100"/>
    <mergeCell ref="T100:U100"/>
    <mergeCell ref="R101:S101"/>
    <mergeCell ref="T101:U101"/>
    <mergeCell ref="R102:S102"/>
    <mergeCell ref="T102:U102"/>
    <mergeCell ref="R109:S109"/>
    <mergeCell ref="T109:U109"/>
    <mergeCell ref="R110:S110"/>
    <mergeCell ref="T110:U110"/>
    <mergeCell ref="R111:S111"/>
    <mergeCell ref="T111:U111"/>
    <mergeCell ref="R106:S106"/>
    <mergeCell ref="T106:U106"/>
    <mergeCell ref="R107:S107"/>
    <mergeCell ref="T107:U107"/>
    <mergeCell ref="R108:S108"/>
    <mergeCell ref="T108:U108"/>
    <mergeCell ref="T115:U115"/>
    <mergeCell ref="R116:S116"/>
    <mergeCell ref="T116:U116"/>
    <mergeCell ref="R117:S117"/>
    <mergeCell ref="T117:U117"/>
    <mergeCell ref="R112:S112"/>
    <mergeCell ref="T112:U112"/>
    <mergeCell ref="R113:S113"/>
    <mergeCell ref="T113:U113"/>
    <mergeCell ref="R114:S114"/>
    <mergeCell ref="T114:U114"/>
    <mergeCell ref="T121:U121"/>
    <mergeCell ref="R122:S122"/>
    <mergeCell ref="T122:U122"/>
    <mergeCell ref="R123:S123"/>
    <mergeCell ref="T123:U123"/>
    <mergeCell ref="R118:S118"/>
    <mergeCell ref="T118:U118"/>
    <mergeCell ref="R119:S119"/>
    <mergeCell ref="T119:U119"/>
    <mergeCell ref="R120:S120"/>
    <mergeCell ref="T120:U120"/>
    <mergeCell ref="T127:U127"/>
    <mergeCell ref="R128:S128"/>
    <mergeCell ref="T128:U128"/>
    <mergeCell ref="R129:S129"/>
    <mergeCell ref="T129:U129"/>
    <mergeCell ref="R124:S124"/>
    <mergeCell ref="T124:U124"/>
    <mergeCell ref="R125:S125"/>
    <mergeCell ref="T125:U125"/>
    <mergeCell ref="R126:S126"/>
    <mergeCell ref="T126:U126"/>
    <mergeCell ref="T133:U133"/>
    <mergeCell ref="R134:S134"/>
    <mergeCell ref="T134:U134"/>
    <mergeCell ref="R135:S135"/>
    <mergeCell ref="T135:U135"/>
    <mergeCell ref="R130:S130"/>
    <mergeCell ref="T130:U130"/>
    <mergeCell ref="R131:S131"/>
    <mergeCell ref="T131:U131"/>
    <mergeCell ref="R132:S132"/>
    <mergeCell ref="T132:U132"/>
    <mergeCell ref="T139:U139"/>
    <mergeCell ref="R140:S140"/>
    <mergeCell ref="T140:U140"/>
    <mergeCell ref="R141:S141"/>
    <mergeCell ref="T141:U141"/>
    <mergeCell ref="R136:S136"/>
    <mergeCell ref="T136:U136"/>
    <mergeCell ref="R137:S137"/>
    <mergeCell ref="T137:U137"/>
    <mergeCell ref="R138:S138"/>
    <mergeCell ref="T138:U138"/>
    <mergeCell ref="C22:G22"/>
    <mergeCell ref="H22:I22"/>
    <mergeCell ref="R154:S154"/>
    <mergeCell ref="R155:S155"/>
    <mergeCell ref="R156:S156"/>
    <mergeCell ref="R157:S157"/>
    <mergeCell ref="R158:S158"/>
    <mergeCell ref="R148:S148"/>
    <mergeCell ref="R149:S149"/>
    <mergeCell ref="R150:S150"/>
    <mergeCell ref="R151:S151"/>
    <mergeCell ref="R152:S152"/>
    <mergeCell ref="R153:S153"/>
    <mergeCell ref="R142:S142"/>
    <mergeCell ref="R143:S143"/>
    <mergeCell ref="R144:S144"/>
    <mergeCell ref="R145:S145"/>
    <mergeCell ref="R146:S146"/>
    <mergeCell ref="R147:S147"/>
    <mergeCell ref="R139:S139"/>
    <mergeCell ref="R133:S133"/>
    <mergeCell ref="R127:S127"/>
    <mergeCell ref="R121:S121"/>
    <mergeCell ref="R115:S115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view="pageBreakPreview" topLeftCell="A19" zoomScaleNormal="100" zoomScaleSheetLayoutView="100" workbookViewId="0">
      <selection activeCell="K39" sqref="K39"/>
    </sheetView>
  </sheetViews>
  <sheetFormatPr defaultRowHeight="15" x14ac:dyDescent="0.2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2.855468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t="17.25" customHeight="1" x14ac:dyDescent="0.3">
      <c r="A1" s="187" t="s">
        <v>149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Q1" s="208"/>
      <c r="R1" s="208"/>
      <c r="S1" s="208"/>
      <c r="T1" s="208"/>
    </row>
    <row r="2" spans="1:20" ht="18" customHeight="1" x14ac:dyDescent="0.35">
      <c r="A2" s="305" t="s">
        <v>267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Q2" s="208"/>
      <c r="R2" s="208"/>
      <c r="S2" s="208"/>
      <c r="T2" s="208"/>
    </row>
    <row r="3" spans="1:20" ht="19.5" x14ac:dyDescent="0.35">
      <c r="A3" s="305" t="s">
        <v>224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Q3" s="208"/>
      <c r="R3" s="208"/>
      <c r="S3" s="208"/>
      <c r="T3" s="208"/>
    </row>
    <row r="4" spans="1:20" x14ac:dyDescent="0.25">
      <c r="A4" s="349" t="s">
        <v>150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Q4" s="208"/>
      <c r="R4" s="208"/>
      <c r="S4" s="208"/>
      <c r="T4" s="208"/>
    </row>
    <row r="5" spans="1:20" x14ac:dyDescent="0.25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Q5" s="208"/>
      <c r="R5" s="208"/>
      <c r="S5" s="208"/>
      <c r="T5" s="208"/>
    </row>
    <row r="6" spans="1:20" x14ac:dyDescent="0.25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Q6" s="208"/>
      <c r="R6" s="208"/>
      <c r="S6" s="208"/>
      <c r="T6" s="208"/>
    </row>
    <row r="7" spans="1:20" ht="9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Q7" s="208"/>
      <c r="R7" s="208"/>
      <c r="S7" s="208"/>
      <c r="T7" s="208"/>
    </row>
    <row r="8" spans="1:20" ht="13.5" customHeight="1" x14ac:dyDescent="0.25">
      <c r="A8" s="330" t="s">
        <v>111</v>
      </c>
      <c r="B8" s="229" t="s">
        <v>152</v>
      </c>
      <c r="C8" s="292"/>
      <c r="D8" s="292"/>
      <c r="E8" s="292"/>
      <c r="F8" s="292"/>
      <c r="G8" s="292"/>
      <c r="H8" s="293"/>
      <c r="I8" s="229" t="s">
        <v>153</v>
      </c>
      <c r="J8" s="285"/>
      <c r="K8" s="235" t="s">
        <v>154</v>
      </c>
      <c r="Q8" s="208"/>
      <c r="R8" s="208"/>
      <c r="S8" s="208"/>
      <c r="T8" s="208"/>
    </row>
    <row r="9" spans="1:20" x14ac:dyDescent="0.25">
      <c r="A9" s="331"/>
      <c r="B9" s="294"/>
      <c r="C9" s="295"/>
      <c r="D9" s="295"/>
      <c r="E9" s="295"/>
      <c r="F9" s="295"/>
      <c r="G9" s="295"/>
      <c r="H9" s="296"/>
      <c r="I9" s="286"/>
      <c r="J9" s="288"/>
      <c r="K9" s="315"/>
      <c r="Q9" s="208"/>
      <c r="R9" s="208"/>
      <c r="S9" s="208"/>
      <c r="T9" s="208"/>
    </row>
    <row r="10" spans="1:20" x14ac:dyDescent="0.25">
      <c r="A10" s="331"/>
      <c r="B10" s="294"/>
      <c r="C10" s="295"/>
      <c r="D10" s="295"/>
      <c r="E10" s="295"/>
      <c r="F10" s="295"/>
      <c r="G10" s="295"/>
      <c r="H10" s="296"/>
      <c r="I10" s="286"/>
      <c r="J10" s="288"/>
      <c r="K10" s="315"/>
      <c r="Q10" s="208"/>
      <c r="R10" s="208"/>
      <c r="S10" s="208"/>
      <c r="T10" s="208"/>
    </row>
    <row r="11" spans="1:20" ht="15" customHeight="1" x14ac:dyDescent="0.25">
      <c r="A11" s="332"/>
      <c r="B11" s="297"/>
      <c r="C11" s="298"/>
      <c r="D11" s="298"/>
      <c r="E11" s="298"/>
      <c r="F11" s="298"/>
      <c r="G11" s="298"/>
      <c r="H11" s="299"/>
      <c r="I11" s="289"/>
      <c r="J11" s="291"/>
      <c r="K11" s="316"/>
      <c r="Q11" s="208"/>
      <c r="R11" s="208"/>
      <c r="S11" s="208"/>
      <c r="T11" s="208"/>
    </row>
    <row r="12" spans="1:20" x14ac:dyDescent="0.25">
      <c r="A12" s="18">
        <v>1</v>
      </c>
      <c r="B12" s="278">
        <v>2</v>
      </c>
      <c r="C12" s="279"/>
      <c r="D12" s="279"/>
      <c r="E12" s="279"/>
      <c r="F12" s="279"/>
      <c r="G12" s="279"/>
      <c r="H12" s="280"/>
      <c r="I12" s="278">
        <v>3</v>
      </c>
      <c r="J12" s="280"/>
      <c r="K12" s="77">
        <v>4</v>
      </c>
      <c r="Q12" s="208"/>
      <c r="R12" s="208"/>
      <c r="S12" s="208"/>
      <c r="T12" s="208"/>
    </row>
    <row r="13" spans="1:20" ht="27.75" customHeight="1" x14ac:dyDescent="0.25">
      <c r="A13" s="18">
        <v>1</v>
      </c>
      <c r="B13" s="209" t="s">
        <v>151</v>
      </c>
      <c r="C13" s="281"/>
      <c r="D13" s="281"/>
      <c r="E13" s="281"/>
      <c r="F13" s="281"/>
      <c r="G13" s="281"/>
      <c r="H13" s="282"/>
      <c r="I13" s="211" t="s">
        <v>141</v>
      </c>
      <c r="J13" s="320"/>
      <c r="K13" s="77"/>
      <c r="Q13" s="208"/>
      <c r="R13" s="208"/>
      <c r="S13" s="208"/>
      <c r="T13" s="208"/>
    </row>
    <row r="14" spans="1:20" ht="15.75" customHeight="1" x14ac:dyDescent="0.25">
      <c r="A14" s="28" t="s">
        <v>129</v>
      </c>
      <c r="B14" s="209" t="s">
        <v>155</v>
      </c>
      <c r="C14" s="281"/>
      <c r="D14" s="281"/>
      <c r="E14" s="281"/>
      <c r="F14" s="281"/>
      <c r="G14" s="281"/>
      <c r="H14" s="282"/>
      <c r="I14" s="341">
        <f>'211'!L13</f>
        <v>756053.81850000005</v>
      </c>
      <c r="J14" s="318"/>
      <c r="K14" s="57">
        <f>I14*22%</f>
        <v>166331.84007000001</v>
      </c>
      <c r="Q14" s="208"/>
      <c r="R14" s="208"/>
      <c r="S14" s="208"/>
      <c r="T14" s="208"/>
    </row>
    <row r="15" spans="1:20" ht="14.25" customHeight="1" x14ac:dyDescent="0.25">
      <c r="A15" s="27" t="s">
        <v>131</v>
      </c>
      <c r="B15" s="209" t="s">
        <v>156</v>
      </c>
      <c r="C15" s="281"/>
      <c r="D15" s="281"/>
      <c r="E15" s="281"/>
      <c r="F15" s="281"/>
      <c r="G15" s="281"/>
      <c r="H15" s="282"/>
      <c r="I15" s="223"/>
      <c r="J15" s="318"/>
      <c r="K15" s="77"/>
      <c r="Q15" s="208"/>
      <c r="R15" s="208"/>
      <c r="S15" s="208"/>
      <c r="T15" s="208"/>
    </row>
    <row r="16" spans="1:20" ht="31.5" customHeight="1" x14ac:dyDescent="0.25">
      <c r="A16" s="27" t="s">
        <v>132</v>
      </c>
      <c r="B16" s="209" t="s">
        <v>157</v>
      </c>
      <c r="C16" s="281"/>
      <c r="D16" s="281"/>
      <c r="E16" s="281"/>
      <c r="F16" s="281"/>
      <c r="G16" s="281"/>
      <c r="H16" s="282"/>
      <c r="I16" s="223"/>
      <c r="J16" s="318"/>
      <c r="K16" s="77"/>
      <c r="Q16" s="208"/>
      <c r="R16" s="208"/>
      <c r="S16" s="208"/>
      <c r="T16" s="208"/>
    </row>
    <row r="17" spans="1:20" ht="27" customHeight="1" x14ac:dyDescent="0.25">
      <c r="A17" s="27" t="s">
        <v>135</v>
      </c>
      <c r="B17" s="209" t="s">
        <v>158</v>
      </c>
      <c r="C17" s="281"/>
      <c r="D17" s="281"/>
      <c r="E17" s="281"/>
      <c r="F17" s="281"/>
      <c r="G17" s="281"/>
      <c r="H17" s="282"/>
      <c r="I17" s="223" t="s">
        <v>141</v>
      </c>
      <c r="J17" s="318"/>
      <c r="K17" s="77"/>
      <c r="Q17" s="208"/>
      <c r="R17" s="208"/>
      <c r="S17" s="208"/>
      <c r="T17" s="208"/>
    </row>
    <row r="18" spans="1:20" ht="44.25" customHeight="1" x14ac:dyDescent="0.25">
      <c r="A18" s="27" t="s">
        <v>137</v>
      </c>
      <c r="B18" s="209" t="s">
        <v>159</v>
      </c>
      <c r="C18" s="281"/>
      <c r="D18" s="281"/>
      <c r="E18" s="281"/>
      <c r="F18" s="281"/>
      <c r="G18" s="281"/>
      <c r="H18" s="282"/>
      <c r="I18" s="341">
        <f>I14</f>
        <v>756053.81850000005</v>
      </c>
      <c r="J18" s="318"/>
      <c r="K18" s="57">
        <f>I18*2.9%</f>
        <v>21925.5607365</v>
      </c>
      <c r="Q18" s="208"/>
      <c r="R18" s="208"/>
      <c r="S18" s="208"/>
      <c r="T18" s="208"/>
    </row>
    <row r="19" spans="1:20" ht="28.5" customHeight="1" x14ac:dyDescent="0.25">
      <c r="A19" s="27" t="s">
        <v>138</v>
      </c>
      <c r="B19" s="209" t="s">
        <v>160</v>
      </c>
      <c r="C19" s="281"/>
      <c r="D19" s="281"/>
      <c r="E19" s="281"/>
      <c r="F19" s="281"/>
      <c r="G19" s="281"/>
      <c r="H19" s="282"/>
      <c r="I19" s="223"/>
      <c r="J19" s="318"/>
      <c r="K19" s="77"/>
      <c r="Q19" s="208"/>
      <c r="R19" s="208"/>
      <c r="S19" s="208"/>
      <c r="T19" s="208"/>
    </row>
    <row r="20" spans="1:20" ht="33.75" customHeight="1" x14ac:dyDescent="0.25">
      <c r="A20" s="27" t="s">
        <v>140</v>
      </c>
      <c r="B20" s="209" t="s">
        <v>161</v>
      </c>
      <c r="C20" s="281"/>
      <c r="D20" s="281"/>
      <c r="E20" s="281"/>
      <c r="F20" s="281"/>
      <c r="G20" s="281"/>
      <c r="H20" s="282"/>
      <c r="I20" s="341">
        <f>I14</f>
        <v>756053.81850000005</v>
      </c>
      <c r="J20" s="318"/>
      <c r="K20" s="57">
        <f>I20*0.2%</f>
        <v>1512.1076370000001</v>
      </c>
      <c r="Q20" s="208"/>
      <c r="R20" s="208"/>
      <c r="S20" s="208"/>
      <c r="T20" s="208"/>
    </row>
    <row r="21" spans="1:20" ht="32.25" customHeight="1" x14ac:dyDescent="0.25">
      <c r="A21" s="27" t="s">
        <v>162</v>
      </c>
      <c r="B21" s="209" t="s">
        <v>163</v>
      </c>
      <c r="C21" s="281"/>
      <c r="D21" s="281"/>
      <c r="E21" s="281"/>
      <c r="F21" s="281"/>
      <c r="G21" s="281"/>
      <c r="H21" s="282"/>
      <c r="I21" s="223"/>
      <c r="J21" s="318"/>
      <c r="K21" s="77"/>
      <c r="Q21" s="208"/>
      <c r="R21" s="208"/>
      <c r="S21" s="208"/>
      <c r="T21" s="208"/>
    </row>
    <row r="22" spans="1:20" ht="26.25" customHeight="1" x14ac:dyDescent="0.25">
      <c r="A22" s="27" t="s">
        <v>164</v>
      </c>
      <c r="B22" s="209" t="s">
        <v>165</v>
      </c>
      <c r="C22" s="281"/>
      <c r="D22" s="281"/>
      <c r="E22" s="281"/>
      <c r="F22" s="281"/>
      <c r="G22" s="281"/>
      <c r="H22" s="282"/>
      <c r="I22" s="223"/>
      <c r="J22" s="318"/>
      <c r="K22" s="77"/>
      <c r="Q22" s="208"/>
      <c r="R22" s="208"/>
      <c r="S22" s="208"/>
      <c r="T22" s="208"/>
    </row>
    <row r="23" spans="1:20" ht="31.5" customHeight="1" x14ac:dyDescent="0.25">
      <c r="A23" s="27" t="s">
        <v>166</v>
      </c>
      <c r="B23" s="209" t="s">
        <v>167</v>
      </c>
      <c r="C23" s="281"/>
      <c r="D23" s="281"/>
      <c r="E23" s="281"/>
      <c r="F23" s="281"/>
      <c r="G23" s="281"/>
      <c r="H23" s="282"/>
      <c r="I23" s="341">
        <f>I14</f>
        <v>756053.81850000005</v>
      </c>
      <c r="J23" s="318"/>
      <c r="K23" s="57">
        <f>I23*5.1%</f>
        <v>38558.744743499999</v>
      </c>
      <c r="Q23" s="208"/>
      <c r="R23" s="208"/>
      <c r="S23" s="208"/>
      <c r="T23" s="208"/>
    </row>
    <row r="24" spans="1:20" ht="17.25" customHeight="1" x14ac:dyDescent="0.25">
      <c r="A24" s="342" t="s">
        <v>121</v>
      </c>
      <c r="B24" s="343"/>
      <c r="C24" s="343"/>
      <c r="D24" s="343"/>
      <c r="E24" s="343"/>
      <c r="F24" s="343"/>
      <c r="G24" s="343"/>
      <c r="H24" s="344"/>
      <c r="I24" s="345" t="s">
        <v>141</v>
      </c>
      <c r="J24" s="346"/>
      <c r="K24" s="58">
        <f>K14+K18+K20+K23-0.01</f>
        <v>228328.24318699999</v>
      </c>
      <c r="Q24" s="208"/>
      <c r="R24" s="208"/>
      <c r="S24" s="208"/>
      <c r="T24" s="208"/>
    </row>
    <row r="25" spans="1:20" ht="19.5" x14ac:dyDescent="0.35">
      <c r="A25" s="305" t="s">
        <v>268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Q25" s="96"/>
      <c r="R25" s="96"/>
      <c r="S25" s="96"/>
      <c r="T25" s="96"/>
    </row>
    <row r="26" spans="1:20" ht="19.5" x14ac:dyDescent="0.35">
      <c r="A26" s="305" t="s">
        <v>295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Q26" s="96"/>
      <c r="R26" s="96"/>
      <c r="S26" s="96"/>
      <c r="T26" s="96"/>
    </row>
    <row r="27" spans="1:20" x14ac:dyDescent="0.25">
      <c r="A27" s="350" t="s">
        <v>150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Q27" s="96"/>
      <c r="R27" s="96"/>
      <c r="S27" s="96"/>
      <c r="T27" s="96"/>
    </row>
    <row r="28" spans="1:20" x14ac:dyDescent="0.25">
      <c r="A28" s="350"/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Q28" s="96"/>
      <c r="R28" s="96"/>
      <c r="S28" s="96"/>
      <c r="T28" s="96"/>
    </row>
    <row r="29" spans="1:20" x14ac:dyDescent="0.25">
      <c r="A29" s="330" t="s">
        <v>111</v>
      </c>
      <c r="B29" s="229" t="s">
        <v>152</v>
      </c>
      <c r="C29" s="292"/>
      <c r="D29" s="292"/>
      <c r="E29" s="292"/>
      <c r="F29" s="292"/>
      <c r="G29" s="292"/>
      <c r="H29" s="293"/>
      <c r="I29" s="229" t="s">
        <v>153</v>
      </c>
      <c r="J29" s="285"/>
      <c r="K29" s="235" t="s">
        <v>154</v>
      </c>
      <c r="Q29" s="96"/>
      <c r="R29" s="96"/>
      <c r="S29" s="96"/>
      <c r="T29" s="96"/>
    </row>
    <row r="30" spans="1:20" x14ac:dyDescent="0.25">
      <c r="A30" s="331"/>
      <c r="B30" s="294"/>
      <c r="C30" s="295"/>
      <c r="D30" s="295"/>
      <c r="E30" s="295"/>
      <c r="F30" s="295"/>
      <c r="G30" s="295"/>
      <c r="H30" s="296"/>
      <c r="I30" s="286"/>
      <c r="J30" s="288"/>
      <c r="K30" s="315"/>
      <c r="Q30" s="96"/>
      <c r="R30" s="96"/>
      <c r="S30" s="96"/>
      <c r="T30" s="96"/>
    </row>
    <row r="31" spans="1:20" x14ac:dyDescent="0.25">
      <c r="A31" s="331"/>
      <c r="B31" s="294"/>
      <c r="C31" s="295"/>
      <c r="D31" s="295"/>
      <c r="E31" s="295"/>
      <c r="F31" s="295"/>
      <c r="G31" s="295"/>
      <c r="H31" s="296"/>
      <c r="I31" s="286"/>
      <c r="J31" s="288"/>
      <c r="K31" s="315"/>
      <c r="Q31" s="96"/>
      <c r="R31" s="96"/>
      <c r="S31" s="96"/>
      <c r="T31" s="96"/>
    </row>
    <row r="32" spans="1:20" x14ac:dyDescent="0.25">
      <c r="A32" s="332"/>
      <c r="B32" s="297"/>
      <c r="C32" s="298"/>
      <c r="D32" s="298"/>
      <c r="E32" s="298"/>
      <c r="F32" s="298"/>
      <c r="G32" s="298"/>
      <c r="H32" s="299"/>
      <c r="I32" s="289"/>
      <c r="J32" s="291"/>
      <c r="K32" s="316"/>
      <c r="Q32" s="96"/>
      <c r="R32" s="96"/>
      <c r="S32" s="96"/>
      <c r="T32" s="96"/>
    </row>
    <row r="33" spans="1:20" x14ac:dyDescent="0.25">
      <c r="A33" s="18">
        <v>1</v>
      </c>
      <c r="B33" s="278">
        <v>2</v>
      </c>
      <c r="C33" s="279"/>
      <c r="D33" s="279"/>
      <c r="E33" s="279"/>
      <c r="F33" s="279"/>
      <c r="G33" s="279"/>
      <c r="H33" s="280"/>
      <c r="I33" s="278">
        <v>3</v>
      </c>
      <c r="J33" s="280"/>
      <c r="K33" s="77">
        <v>4</v>
      </c>
      <c r="Q33" s="96"/>
      <c r="R33" s="96"/>
      <c r="S33" s="96"/>
      <c r="T33" s="96"/>
    </row>
    <row r="34" spans="1:20" ht="27.75" customHeight="1" x14ac:dyDescent="0.25">
      <c r="A34" s="18">
        <v>1</v>
      </c>
      <c r="B34" s="209" t="s">
        <v>151</v>
      </c>
      <c r="C34" s="281"/>
      <c r="D34" s="281"/>
      <c r="E34" s="281"/>
      <c r="F34" s="281"/>
      <c r="G34" s="281"/>
      <c r="H34" s="282"/>
      <c r="I34" s="211" t="s">
        <v>141</v>
      </c>
      <c r="J34" s="320"/>
      <c r="K34" s="77"/>
      <c r="Q34" s="96"/>
      <c r="R34" s="96"/>
      <c r="S34" s="96"/>
      <c r="T34" s="96"/>
    </row>
    <row r="35" spans="1:20" x14ac:dyDescent="0.25">
      <c r="A35" s="28" t="s">
        <v>129</v>
      </c>
      <c r="B35" s="209" t="s">
        <v>155</v>
      </c>
      <c r="C35" s="281"/>
      <c r="D35" s="281"/>
      <c r="E35" s="281"/>
      <c r="F35" s="281"/>
      <c r="G35" s="281"/>
      <c r="H35" s="282"/>
      <c r="I35" s="341">
        <f>'211'!L27</f>
        <v>1013571.5399999999</v>
      </c>
      <c r="J35" s="318"/>
      <c r="K35" s="57">
        <f>I35*22%+12753.85</f>
        <v>235739.5888</v>
      </c>
      <c r="Q35" s="96"/>
      <c r="R35" s="96"/>
      <c r="S35" s="96"/>
      <c r="T35" s="96"/>
    </row>
    <row r="36" spans="1:20" x14ac:dyDescent="0.25">
      <c r="A36" s="27" t="s">
        <v>131</v>
      </c>
      <c r="B36" s="209" t="s">
        <v>156</v>
      </c>
      <c r="C36" s="281"/>
      <c r="D36" s="281"/>
      <c r="E36" s="281"/>
      <c r="F36" s="281"/>
      <c r="G36" s="281"/>
      <c r="H36" s="282"/>
      <c r="I36" s="223"/>
      <c r="J36" s="318"/>
      <c r="K36" s="77"/>
      <c r="Q36" s="96"/>
      <c r="R36" s="96"/>
      <c r="S36" s="96"/>
      <c r="T36" s="96"/>
    </row>
    <row r="37" spans="1:20" ht="30" customHeight="1" x14ac:dyDescent="0.25">
      <c r="A37" s="27" t="s">
        <v>132</v>
      </c>
      <c r="B37" s="209" t="s">
        <v>269</v>
      </c>
      <c r="C37" s="281"/>
      <c r="D37" s="281"/>
      <c r="E37" s="281"/>
      <c r="F37" s="281"/>
      <c r="G37" s="281"/>
      <c r="H37" s="282"/>
      <c r="I37" s="223"/>
      <c r="J37" s="318"/>
      <c r="K37" s="77"/>
      <c r="Q37" s="96"/>
      <c r="R37" s="96"/>
      <c r="S37" s="96"/>
      <c r="T37" s="96"/>
    </row>
    <row r="38" spans="1:20" ht="29.25" customHeight="1" x14ac:dyDescent="0.25">
      <c r="A38" s="27" t="s">
        <v>135</v>
      </c>
      <c r="B38" s="209" t="s">
        <v>158</v>
      </c>
      <c r="C38" s="281"/>
      <c r="D38" s="281"/>
      <c r="E38" s="281"/>
      <c r="F38" s="281"/>
      <c r="G38" s="281"/>
      <c r="H38" s="282"/>
      <c r="I38" s="223" t="s">
        <v>141</v>
      </c>
      <c r="J38" s="318"/>
      <c r="K38" s="77"/>
      <c r="Q38" s="96"/>
      <c r="R38" s="96"/>
      <c r="S38" s="96"/>
      <c r="T38" s="96"/>
    </row>
    <row r="39" spans="1:20" x14ac:dyDescent="0.25">
      <c r="A39" s="27" t="s">
        <v>137</v>
      </c>
      <c r="B39" s="209" t="s">
        <v>159</v>
      </c>
      <c r="C39" s="281"/>
      <c r="D39" s="281"/>
      <c r="E39" s="281"/>
      <c r="F39" s="281"/>
      <c r="G39" s="281"/>
      <c r="H39" s="282"/>
      <c r="I39" s="341">
        <f>I35</f>
        <v>1013571.5399999999</v>
      </c>
      <c r="J39" s="318"/>
      <c r="K39" s="57">
        <f>I39*2.9%</f>
        <v>29393.574659999995</v>
      </c>
      <c r="Q39" s="96"/>
      <c r="R39" s="96"/>
      <c r="S39" s="96"/>
      <c r="T39" s="96"/>
    </row>
    <row r="40" spans="1:20" ht="30" customHeight="1" x14ac:dyDescent="0.25">
      <c r="A40" s="27" t="s">
        <v>138</v>
      </c>
      <c r="B40" s="209" t="s">
        <v>160</v>
      </c>
      <c r="C40" s="281"/>
      <c r="D40" s="281"/>
      <c r="E40" s="281"/>
      <c r="F40" s="281"/>
      <c r="G40" s="281"/>
      <c r="H40" s="282"/>
      <c r="I40" s="223"/>
      <c r="J40" s="318"/>
      <c r="K40" s="77"/>
      <c r="Q40" s="96"/>
      <c r="R40" s="96"/>
      <c r="S40" s="96"/>
      <c r="T40" s="96"/>
    </row>
    <row r="41" spans="1:20" ht="30.75" customHeight="1" x14ac:dyDescent="0.25">
      <c r="A41" s="27" t="s">
        <v>140</v>
      </c>
      <c r="B41" s="209" t="s">
        <v>161</v>
      </c>
      <c r="C41" s="281"/>
      <c r="D41" s="281"/>
      <c r="E41" s="281"/>
      <c r="F41" s="281"/>
      <c r="G41" s="281"/>
      <c r="H41" s="282"/>
      <c r="I41" s="341">
        <f>I35</f>
        <v>1013571.5399999999</v>
      </c>
      <c r="J41" s="318"/>
      <c r="K41" s="57">
        <f>I41*0.2%</f>
        <v>2027.1430799999998</v>
      </c>
      <c r="Q41" s="96"/>
      <c r="R41" s="96"/>
      <c r="S41" s="96"/>
      <c r="T41" s="96"/>
    </row>
    <row r="42" spans="1:20" ht="27.75" customHeight="1" x14ac:dyDescent="0.25">
      <c r="A42" s="27" t="s">
        <v>162</v>
      </c>
      <c r="B42" s="209" t="s">
        <v>163</v>
      </c>
      <c r="C42" s="281"/>
      <c r="D42" s="281"/>
      <c r="E42" s="281"/>
      <c r="F42" s="281"/>
      <c r="G42" s="281"/>
      <c r="H42" s="282"/>
      <c r="I42" s="223"/>
      <c r="J42" s="318"/>
      <c r="K42" s="80"/>
      <c r="Q42" s="96"/>
      <c r="R42" s="96"/>
      <c r="S42" s="96"/>
      <c r="T42" s="96"/>
    </row>
    <row r="43" spans="1:20" ht="27.75" customHeight="1" x14ac:dyDescent="0.25">
      <c r="A43" s="27" t="s">
        <v>164</v>
      </c>
      <c r="B43" s="209" t="s">
        <v>165</v>
      </c>
      <c r="C43" s="281"/>
      <c r="D43" s="281"/>
      <c r="E43" s="281"/>
      <c r="F43" s="281"/>
      <c r="G43" s="281"/>
      <c r="H43" s="282"/>
      <c r="I43" s="223"/>
      <c r="J43" s="318"/>
      <c r="K43" s="80"/>
      <c r="Q43" s="96"/>
      <c r="R43" s="96"/>
      <c r="S43" s="96"/>
      <c r="T43" s="96"/>
    </row>
    <row r="44" spans="1:20" ht="30.75" customHeight="1" x14ac:dyDescent="0.25">
      <c r="A44" s="27" t="s">
        <v>166</v>
      </c>
      <c r="B44" s="209" t="s">
        <v>167</v>
      </c>
      <c r="C44" s="281"/>
      <c r="D44" s="281"/>
      <c r="E44" s="281"/>
      <c r="F44" s="281"/>
      <c r="G44" s="281"/>
      <c r="H44" s="282"/>
      <c r="I44" s="341">
        <f>I35</f>
        <v>1013571.5399999999</v>
      </c>
      <c r="J44" s="318"/>
      <c r="K44" s="57">
        <f>I44*5.1%</f>
        <v>51692.148539999995</v>
      </c>
      <c r="Q44" s="96"/>
      <c r="R44" s="96"/>
      <c r="S44" s="96"/>
      <c r="T44" s="96"/>
    </row>
    <row r="45" spans="1:20" x14ac:dyDescent="0.25">
      <c r="A45" s="342" t="s">
        <v>121</v>
      </c>
      <c r="B45" s="343"/>
      <c r="C45" s="343"/>
      <c r="D45" s="343"/>
      <c r="E45" s="343"/>
      <c r="F45" s="343"/>
      <c r="G45" s="343"/>
      <c r="H45" s="344"/>
      <c r="I45" s="345" t="s">
        <v>141</v>
      </c>
      <c r="J45" s="346"/>
      <c r="K45" s="58">
        <f>K35+K39+K41+K44</f>
        <v>318852.45507999999</v>
      </c>
      <c r="Q45" s="96"/>
      <c r="R45" s="96"/>
      <c r="S45" s="96"/>
      <c r="T45" s="96"/>
    </row>
    <row r="46" spans="1:20" x14ac:dyDescent="0.25">
      <c r="A46" s="347" t="s">
        <v>168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47"/>
      <c r="Q46" s="96"/>
      <c r="R46" s="96"/>
      <c r="S46" s="96"/>
      <c r="T46" s="96"/>
    </row>
    <row r="47" spans="1:20" x14ac:dyDescent="0.25">
      <c r="A47" s="348"/>
      <c r="B47" s="348"/>
      <c r="C47" s="348"/>
      <c r="D47" s="348"/>
      <c r="E47" s="348"/>
      <c r="F47" s="348"/>
      <c r="G47" s="348"/>
      <c r="H47" s="348"/>
      <c r="I47" s="348"/>
      <c r="J47" s="348"/>
      <c r="K47" s="348"/>
      <c r="Q47" s="96"/>
      <c r="R47" s="96"/>
      <c r="S47" s="96"/>
      <c r="T47" s="96"/>
    </row>
    <row r="48" spans="1:20" x14ac:dyDescent="0.25">
      <c r="A48" s="348"/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Q48" s="96"/>
      <c r="R48" s="96"/>
      <c r="S48" s="96"/>
      <c r="T48" s="96"/>
    </row>
    <row r="49" spans="1:20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Q49" s="96"/>
      <c r="R49" s="96"/>
      <c r="S49" s="96"/>
      <c r="T49" s="96"/>
    </row>
    <row r="50" spans="1:20" ht="19.5" x14ac:dyDescent="0.35">
      <c r="A50" s="305" t="s">
        <v>338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Q50" s="96"/>
      <c r="R50" s="96"/>
      <c r="S50" s="96"/>
      <c r="T50" s="96"/>
    </row>
    <row r="51" spans="1:20" ht="19.5" x14ac:dyDescent="0.35">
      <c r="A51" s="305" t="s">
        <v>224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  <c r="Q51" s="96"/>
      <c r="R51" s="96"/>
      <c r="S51" s="96"/>
      <c r="T51" s="96"/>
    </row>
    <row r="52" spans="1:20" x14ac:dyDescent="0.25">
      <c r="A52" s="349" t="s">
        <v>150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Q52" s="96"/>
      <c r="R52" s="96"/>
      <c r="S52" s="96"/>
      <c r="T52" s="96"/>
    </row>
    <row r="53" spans="1:20" x14ac:dyDescent="0.25">
      <c r="A53" s="349"/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Q53" s="96"/>
      <c r="R53" s="96"/>
      <c r="S53" s="96"/>
      <c r="T53" s="96"/>
    </row>
    <row r="54" spans="1:20" x14ac:dyDescent="0.25">
      <c r="A54" s="349"/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Q54" s="96"/>
      <c r="R54" s="96"/>
      <c r="S54" s="96"/>
      <c r="T54" s="96"/>
    </row>
    <row r="55" spans="1:20" ht="21.75" customHeight="1" x14ac:dyDescent="0.25">
      <c r="A55" s="330" t="s">
        <v>111</v>
      </c>
      <c r="B55" s="229" t="s">
        <v>152</v>
      </c>
      <c r="C55" s="292"/>
      <c r="D55" s="292"/>
      <c r="E55" s="292"/>
      <c r="F55" s="292"/>
      <c r="G55" s="292"/>
      <c r="H55" s="293"/>
      <c r="I55" s="229" t="s">
        <v>153</v>
      </c>
      <c r="J55" s="285"/>
      <c r="K55" s="235" t="s">
        <v>154</v>
      </c>
      <c r="Q55" s="208"/>
      <c r="R55" s="208"/>
      <c r="S55" s="208"/>
      <c r="T55" s="208"/>
    </row>
    <row r="56" spans="1:20" ht="21.75" customHeight="1" x14ac:dyDescent="0.25">
      <c r="A56" s="331"/>
      <c r="B56" s="294"/>
      <c r="C56" s="295"/>
      <c r="D56" s="295"/>
      <c r="E56" s="295"/>
      <c r="F56" s="295"/>
      <c r="G56" s="295"/>
      <c r="H56" s="296"/>
      <c r="I56" s="286"/>
      <c r="J56" s="288"/>
      <c r="K56" s="315"/>
      <c r="Q56" s="96"/>
      <c r="R56" s="96"/>
      <c r="S56" s="96"/>
      <c r="T56" s="96"/>
    </row>
    <row r="57" spans="1:20" ht="21.75" customHeight="1" x14ac:dyDescent="0.25">
      <c r="A57" s="331"/>
      <c r="B57" s="294"/>
      <c r="C57" s="295"/>
      <c r="D57" s="295"/>
      <c r="E57" s="295"/>
      <c r="F57" s="295"/>
      <c r="G57" s="295"/>
      <c r="H57" s="296"/>
      <c r="I57" s="286"/>
      <c r="J57" s="288"/>
      <c r="K57" s="315"/>
      <c r="Q57" s="96"/>
      <c r="R57" s="96"/>
      <c r="S57" s="96"/>
      <c r="T57" s="96"/>
    </row>
    <row r="58" spans="1:20" ht="17.25" customHeight="1" x14ac:dyDescent="0.25">
      <c r="A58" s="332"/>
      <c r="B58" s="297"/>
      <c r="C58" s="298"/>
      <c r="D58" s="298"/>
      <c r="E58" s="298"/>
      <c r="F58" s="298"/>
      <c r="G58" s="298"/>
      <c r="H58" s="299"/>
      <c r="I58" s="289"/>
      <c r="J58" s="291"/>
      <c r="K58" s="316"/>
      <c r="Q58" s="208"/>
      <c r="R58" s="208"/>
      <c r="S58" s="208"/>
      <c r="T58" s="208"/>
    </row>
    <row r="59" spans="1:20" x14ac:dyDescent="0.25">
      <c r="A59" s="18">
        <v>1</v>
      </c>
      <c r="B59" s="278">
        <v>2</v>
      </c>
      <c r="C59" s="279"/>
      <c r="D59" s="279"/>
      <c r="E59" s="279"/>
      <c r="F59" s="279"/>
      <c r="G59" s="279"/>
      <c r="H59" s="280"/>
      <c r="I59" s="278">
        <v>3</v>
      </c>
      <c r="J59" s="280"/>
      <c r="K59" s="77">
        <v>4</v>
      </c>
      <c r="Q59" s="208"/>
      <c r="R59" s="208"/>
      <c r="S59" s="208"/>
      <c r="T59" s="208"/>
    </row>
    <row r="60" spans="1:20" ht="32.25" customHeight="1" x14ac:dyDescent="0.25">
      <c r="A60" s="18">
        <v>1</v>
      </c>
      <c r="B60" s="209" t="s">
        <v>151</v>
      </c>
      <c r="C60" s="281"/>
      <c r="D60" s="281"/>
      <c r="E60" s="281"/>
      <c r="F60" s="281"/>
      <c r="G60" s="281"/>
      <c r="H60" s="282"/>
      <c r="I60" s="211" t="s">
        <v>141</v>
      </c>
      <c r="J60" s="320"/>
      <c r="K60" s="77"/>
      <c r="Q60" s="208"/>
      <c r="R60" s="208"/>
      <c r="S60" s="208"/>
      <c r="T60" s="208"/>
    </row>
    <row r="61" spans="1:20" ht="21" customHeight="1" x14ac:dyDescent="0.25">
      <c r="A61" s="28" t="s">
        <v>129</v>
      </c>
      <c r="B61" s="209" t="s">
        <v>155</v>
      </c>
      <c r="C61" s="281"/>
      <c r="D61" s="281"/>
      <c r="E61" s="281"/>
      <c r="F61" s="281"/>
      <c r="G61" s="281"/>
      <c r="H61" s="282"/>
      <c r="I61" s="341">
        <f>'211'!L35</f>
        <v>62541.9</v>
      </c>
      <c r="J61" s="318"/>
      <c r="K61" s="57">
        <f>I61*22%</f>
        <v>13759.218000000001</v>
      </c>
      <c r="Q61" s="208"/>
      <c r="R61" s="208"/>
      <c r="S61" s="208"/>
      <c r="T61" s="208"/>
    </row>
    <row r="62" spans="1:20" x14ac:dyDescent="0.25">
      <c r="A62" s="27" t="s">
        <v>131</v>
      </c>
      <c r="B62" s="209" t="s">
        <v>156</v>
      </c>
      <c r="C62" s="281"/>
      <c r="D62" s="281"/>
      <c r="E62" s="281"/>
      <c r="F62" s="281"/>
      <c r="G62" s="281"/>
      <c r="H62" s="282"/>
      <c r="I62" s="223"/>
      <c r="J62" s="318"/>
      <c r="K62" s="77"/>
      <c r="Q62" s="208"/>
      <c r="R62" s="208"/>
      <c r="S62" s="208"/>
      <c r="T62" s="208"/>
    </row>
    <row r="63" spans="1:20" ht="27.75" customHeight="1" x14ac:dyDescent="0.25">
      <c r="A63" s="27" t="s">
        <v>132</v>
      </c>
      <c r="B63" s="209" t="s">
        <v>157</v>
      </c>
      <c r="C63" s="281"/>
      <c r="D63" s="281"/>
      <c r="E63" s="281"/>
      <c r="F63" s="281"/>
      <c r="G63" s="281"/>
      <c r="H63" s="282"/>
      <c r="I63" s="223"/>
      <c r="J63" s="318"/>
      <c r="K63" s="77"/>
      <c r="Q63" s="208"/>
      <c r="R63" s="208"/>
      <c r="S63" s="208"/>
      <c r="T63" s="208"/>
    </row>
    <row r="64" spans="1:20" ht="27.75" customHeight="1" x14ac:dyDescent="0.25">
      <c r="A64" s="27" t="s">
        <v>135</v>
      </c>
      <c r="B64" s="209" t="s">
        <v>158</v>
      </c>
      <c r="C64" s="281"/>
      <c r="D64" s="281"/>
      <c r="E64" s="281"/>
      <c r="F64" s="281"/>
      <c r="G64" s="281"/>
      <c r="H64" s="282"/>
      <c r="I64" s="223" t="s">
        <v>141</v>
      </c>
      <c r="J64" s="318"/>
      <c r="K64" s="77"/>
      <c r="Q64" s="208"/>
      <c r="R64" s="208"/>
      <c r="S64" s="208"/>
      <c r="T64" s="208"/>
    </row>
    <row r="65" spans="1:20" ht="46.5" customHeight="1" x14ac:dyDescent="0.25">
      <c r="A65" s="27" t="s">
        <v>137</v>
      </c>
      <c r="B65" s="209" t="s">
        <v>159</v>
      </c>
      <c r="C65" s="281"/>
      <c r="D65" s="281"/>
      <c r="E65" s="281"/>
      <c r="F65" s="281"/>
      <c r="G65" s="281"/>
      <c r="H65" s="282"/>
      <c r="I65" s="341">
        <f>I61</f>
        <v>62541.9</v>
      </c>
      <c r="J65" s="318"/>
      <c r="K65" s="57">
        <f>I65*2.9%</f>
        <v>1813.7150999999999</v>
      </c>
      <c r="Q65" s="208"/>
      <c r="R65" s="208"/>
      <c r="S65" s="208"/>
      <c r="T65" s="208"/>
    </row>
    <row r="66" spans="1:20" ht="26.25" customHeight="1" x14ac:dyDescent="0.25">
      <c r="A66" s="27" t="s">
        <v>138</v>
      </c>
      <c r="B66" s="209" t="s">
        <v>160</v>
      </c>
      <c r="C66" s="281"/>
      <c r="D66" s="281"/>
      <c r="E66" s="281"/>
      <c r="F66" s="281"/>
      <c r="G66" s="281"/>
      <c r="H66" s="282"/>
      <c r="I66" s="223"/>
      <c r="J66" s="318"/>
      <c r="K66" s="77"/>
      <c r="Q66" s="208"/>
      <c r="R66" s="208"/>
      <c r="S66" s="208"/>
      <c r="T66" s="208"/>
    </row>
    <row r="67" spans="1:20" ht="28.5" customHeight="1" x14ac:dyDescent="0.25">
      <c r="A67" s="27" t="s">
        <v>140</v>
      </c>
      <c r="B67" s="209" t="s">
        <v>161</v>
      </c>
      <c r="C67" s="281"/>
      <c r="D67" s="281"/>
      <c r="E67" s="281"/>
      <c r="F67" s="281"/>
      <c r="G67" s="281"/>
      <c r="H67" s="282"/>
      <c r="I67" s="341">
        <f>I61</f>
        <v>62541.9</v>
      </c>
      <c r="J67" s="318"/>
      <c r="K67" s="57">
        <f>I67*0.2%</f>
        <v>125.08380000000001</v>
      </c>
      <c r="Q67" s="208"/>
      <c r="R67" s="208"/>
      <c r="S67" s="208"/>
      <c r="T67" s="208"/>
    </row>
    <row r="68" spans="1:20" ht="27.75" customHeight="1" x14ac:dyDescent="0.25">
      <c r="A68" s="27" t="s">
        <v>162</v>
      </c>
      <c r="B68" s="209" t="s">
        <v>163</v>
      </c>
      <c r="C68" s="281"/>
      <c r="D68" s="281"/>
      <c r="E68" s="281"/>
      <c r="F68" s="281"/>
      <c r="G68" s="281"/>
      <c r="H68" s="282"/>
      <c r="I68" s="223"/>
      <c r="J68" s="318"/>
      <c r="K68" s="77"/>
      <c r="Q68" s="208"/>
      <c r="R68" s="208"/>
      <c r="S68" s="208"/>
      <c r="T68" s="208"/>
    </row>
    <row r="69" spans="1:20" ht="27.75" customHeight="1" x14ac:dyDescent="0.25">
      <c r="A69" s="27" t="s">
        <v>164</v>
      </c>
      <c r="B69" s="209" t="s">
        <v>165</v>
      </c>
      <c r="C69" s="281"/>
      <c r="D69" s="281"/>
      <c r="E69" s="281"/>
      <c r="F69" s="281"/>
      <c r="G69" s="281"/>
      <c r="H69" s="282"/>
      <c r="I69" s="223"/>
      <c r="J69" s="318"/>
      <c r="K69" s="77"/>
      <c r="Q69" s="208"/>
      <c r="R69" s="208"/>
      <c r="S69" s="208"/>
      <c r="T69" s="208"/>
    </row>
    <row r="70" spans="1:20" ht="34.5" customHeight="1" x14ac:dyDescent="0.25">
      <c r="A70" s="27" t="s">
        <v>166</v>
      </c>
      <c r="B70" s="209" t="s">
        <v>167</v>
      </c>
      <c r="C70" s="281"/>
      <c r="D70" s="281"/>
      <c r="E70" s="281"/>
      <c r="F70" s="281"/>
      <c r="G70" s="281"/>
      <c r="H70" s="282"/>
      <c r="I70" s="341">
        <f>I61</f>
        <v>62541.9</v>
      </c>
      <c r="J70" s="318"/>
      <c r="K70" s="57">
        <f>I70*5.1%</f>
        <v>3189.6369</v>
      </c>
      <c r="Q70" s="208"/>
      <c r="R70" s="208"/>
      <c r="S70" s="208"/>
      <c r="T70" s="208"/>
    </row>
    <row r="71" spans="1:20" ht="29.25" customHeight="1" x14ac:dyDescent="0.25">
      <c r="A71" s="342" t="s">
        <v>121</v>
      </c>
      <c r="B71" s="343"/>
      <c r="C71" s="343"/>
      <c r="D71" s="343"/>
      <c r="E71" s="343"/>
      <c r="F71" s="343"/>
      <c r="G71" s="343"/>
      <c r="H71" s="344"/>
      <c r="I71" s="345" t="s">
        <v>141</v>
      </c>
      <c r="J71" s="346"/>
      <c r="K71" s="58">
        <f>K61+K65+K67+K70</f>
        <v>18887.6538</v>
      </c>
      <c r="Q71" s="208"/>
      <c r="R71" s="208"/>
      <c r="S71" s="208"/>
      <c r="T71" s="208"/>
    </row>
    <row r="72" spans="1:20" ht="45.75" customHeight="1" x14ac:dyDescent="0.25">
      <c r="Q72" s="208"/>
      <c r="R72" s="208"/>
      <c r="S72" s="208"/>
      <c r="T72" s="208"/>
    </row>
    <row r="73" spans="1:20" ht="29.25" customHeight="1" x14ac:dyDescent="0.25">
      <c r="Q73" s="208"/>
      <c r="R73" s="208"/>
      <c r="S73" s="208"/>
      <c r="T73" s="208"/>
    </row>
    <row r="74" spans="1:20" ht="30.75" customHeight="1" x14ac:dyDescent="0.25">
      <c r="Q74" s="208"/>
      <c r="R74" s="208"/>
      <c r="S74" s="208"/>
      <c r="T74" s="208"/>
    </row>
    <row r="75" spans="1:20" ht="30.75" customHeight="1" x14ac:dyDescent="0.25">
      <c r="Q75" s="208"/>
      <c r="R75" s="208"/>
      <c r="S75" s="208"/>
      <c r="T75" s="208"/>
    </row>
    <row r="76" spans="1:20" ht="27.75" customHeight="1" x14ac:dyDescent="0.25">
      <c r="Q76" s="208"/>
      <c r="R76" s="208"/>
      <c r="S76" s="208"/>
      <c r="T76" s="208"/>
    </row>
    <row r="77" spans="1:20" ht="30.75" customHeight="1" x14ac:dyDescent="0.25">
      <c r="Q77" s="208"/>
      <c r="R77" s="208"/>
      <c r="S77" s="208"/>
      <c r="T77" s="208"/>
    </row>
    <row r="78" spans="1:20" ht="15.75" customHeight="1" x14ac:dyDescent="0.25">
      <c r="Q78" s="208"/>
      <c r="R78" s="208"/>
      <c r="S78" s="208"/>
      <c r="T78" s="208"/>
    </row>
    <row r="79" spans="1:20" ht="8.25" customHeight="1" x14ac:dyDescent="0.25">
      <c r="Q79" s="208"/>
      <c r="R79" s="208"/>
      <c r="S79" s="208"/>
      <c r="T79" s="208"/>
    </row>
    <row r="80" spans="1:20" x14ac:dyDescent="0.25">
      <c r="Q80" s="208"/>
      <c r="R80" s="208"/>
      <c r="S80" s="208"/>
      <c r="T80" s="208"/>
    </row>
    <row r="81" spans="1:20" x14ac:dyDescent="0.25">
      <c r="Q81" s="208"/>
      <c r="R81" s="208"/>
      <c r="S81" s="208"/>
      <c r="T81" s="208"/>
    </row>
    <row r="82" spans="1:20" ht="10.5" customHeight="1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Q82" s="208"/>
      <c r="R82" s="208"/>
      <c r="S82" s="208"/>
      <c r="T82" s="208"/>
    </row>
    <row r="83" spans="1:20" x14ac:dyDescent="0.25">
      <c r="Q83" s="208"/>
      <c r="R83" s="208"/>
      <c r="S83" s="208"/>
      <c r="T83" s="208"/>
    </row>
    <row r="84" spans="1:20" x14ac:dyDescent="0.25">
      <c r="Q84" s="208"/>
      <c r="R84" s="208"/>
      <c r="S84" s="208"/>
      <c r="T84" s="208"/>
    </row>
    <row r="85" spans="1:20" x14ac:dyDescent="0.25">
      <c r="Q85" s="208"/>
      <c r="R85" s="208"/>
      <c r="S85" s="208"/>
      <c r="T85" s="208"/>
    </row>
    <row r="86" spans="1:20" x14ac:dyDescent="0.25">
      <c r="Q86" s="208"/>
      <c r="R86" s="208"/>
      <c r="S86" s="208"/>
      <c r="T86" s="208"/>
    </row>
    <row r="87" spans="1:20" x14ac:dyDescent="0.25">
      <c r="Q87" s="208"/>
      <c r="R87" s="208"/>
      <c r="S87" s="208"/>
      <c r="T87" s="208"/>
    </row>
    <row r="88" spans="1:20" x14ac:dyDescent="0.25">
      <c r="Q88" s="208"/>
      <c r="R88" s="208"/>
      <c r="S88" s="208"/>
      <c r="T88" s="208"/>
    </row>
    <row r="89" spans="1:20" x14ac:dyDescent="0.25">
      <c r="Q89" s="208"/>
      <c r="R89" s="208"/>
      <c r="S89" s="208"/>
      <c r="T89" s="208"/>
    </row>
    <row r="90" spans="1:20" x14ac:dyDescent="0.25">
      <c r="Q90" s="208"/>
      <c r="R90" s="208"/>
      <c r="S90" s="208"/>
      <c r="T90" s="208"/>
    </row>
    <row r="91" spans="1:20" x14ac:dyDescent="0.25">
      <c r="Q91" s="208"/>
      <c r="R91" s="208"/>
      <c r="S91" s="208"/>
      <c r="T91" s="208"/>
    </row>
    <row r="92" spans="1:20" x14ac:dyDescent="0.25">
      <c r="Q92" s="208"/>
      <c r="R92" s="208"/>
      <c r="S92" s="208"/>
      <c r="T92" s="208"/>
    </row>
    <row r="93" spans="1:20" x14ac:dyDescent="0.25">
      <c r="Q93" s="208"/>
      <c r="R93" s="208"/>
      <c r="S93" s="208"/>
      <c r="T93" s="208"/>
    </row>
    <row r="94" spans="1:20" x14ac:dyDescent="0.25">
      <c r="Q94" s="208"/>
      <c r="R94" s="208"/>
      <c r="S94" s="208"/>
      <c r="T94" s="208"/>
    </row>
    <row r="95" spans="1:20" x14ac:dyDescent="0.25">
      <c r="Q95" s="208"/>
      <c r="R95" s="208"/>
      <c r="S95" s="208"/>
      <c r="T95" s="208"/>
    </row>
    <row r="96" spans="1:20" x14ac:dyDescent="0.25">
      <c r="Q96" s="208"/>
      <c r="R96" s="208"/>
      <c r="S96" s="208"/>
      <c r="T96" s="208"/>
    </row>
    <row r="97" spans="17:20" x14ac:dyDescent="0.25">
      <c r="Q97" s="208"/>
      <c r="R97" s="208"/>
      <c r="S97" s="208"/>
      <c r="T97" s="208"/>
    </row>
    <row r="98" spans="17:20" x14ac:dyDescent="0.25">
      <c r="Q98" s="208"/>
      <c r="R98" s="208"/>
      <c r="S98" s="208"/>
      <c r="T98" s="208"/>
    </row>
    <row r="99" spans="17:20" x14ac:dyDescent="0.25">
      <c r="Q99" s="208"/>
      <c r="R99" s="208"/>
      <c r="S99" s="208"/>
      <c r="T99" s="208"/>
    </row>
    <row r="100" spans="17:20" x14ac:dyDescent="0.25">
      <c r="Q100" s="208"/>
      <c r="R100" s="208"/>
      <c r="S100" s="208"/>
      <c r="T100" s="208"/>
    </row>
    <row r="101" spans="17:20" x14ac:dyDescent="0.25">
      <c r="Q101" s="208"/>
      <c r="R101" s="208"/>
      <c r="S101" s="208"/>
      <c r="T101" s="208"/>
    </row>
    <row r="102" spans="17:20" x14ac:dyDescent="0.25">
      <c r="Q102" s="208"/>
      <c r="R102" s="208"/>
      <c r="S102" s="208"/>
      <c r="T102" s="208"/>
    </row>
    <row r="103" spans="17:20" x14ac:dyDescent="0.25">
      <c r="Q103" s="208"/>
      <c r="R103" s="208"/>
      <c r="S103" s="208"/>
      <c r="T103" s="208"/>
    </row>
    <row r="104" spans="17:20" x14ac:dyDescent="0.25">
      <c r="Q104" s="208"/>
      <c r="R104" s="208"/>
      <c r="S104" s="208"/>
      <c r="T104" s="208"/>
    </row>
    <row r="105" spans="17:20" x14ac:dyDescent="0.25">
      <c r="Q105" s="208"/>
      <c r="R105" s="208"/>
      <c r="S105" s="208"/>
      <c r="T105" s="208"/>
    </row>
    <row r="106" spans="17:20" x14ac:dyDescent="0.25">
      <c r="Q106" s="208"/>
      <c r="R106" s="208"/>
      <c r="S106" s="208"/>
      <c r="T106" s="208"/>
    </row>
    <row r="107" spans="17:20" x14ac:dyDescent="0.25">
      <c r="Q107" s="208"/>
      <c r="R107" s="208"/>
      <c r="S107" s="208"/>
      <c r="T107" s="208"/>
    </row>
    <row r="108" spans="17:20" x14ac:dyDescent="0.25">
      <c r="Q108" s="208"/>
      <c r="R108" s="208"/>
      <c r="S108" s="208"/>
      <c r="T108" s="208"/>
    </row>
    <row r="109" spans="17:20" x14ac:dyDescent="0.25">
      <c r="Q109" s="208"/>
      <c r="R109" s="208"/>
    </row>
    <row r="110" spans="17:20" x14ac:dyDescent="0.25">
      <c r="Q110" s="208"/>
      <c r="R110" s="208"/>
    </row>
    <row r="111" spans="17:20" x14ac:dyDescent="0.25">
      <c r="Q111" s="208"/>
      <c r="R111" s="208"/>
    </row>
    <row r="112" spans="17:20" x14ac:dyDescent="0.25">
      <c r="Q112" s="208"/>
      <c r="R112" s="208"/>
    </row>
    <row r="113" spans="17:18" x14ac:dyDescent="0.25">
      <c r="Q113" s="208"/>
      <c r="R113" s="208"/>
    </row>
    <row r="114" spans="17:18" x14ac:dyDescent="0.25">
      <c r="Q114" s="208"/>
      <c r="R114" s="208"/>
    </row>
    <row r="115" spans="17:18" x14ac:dyDescent="0.25">
      <c r="Q115" s="208"/>
      <c r="R115" s="208"/>
    </row>
    <row r="116" spans="17:18" x14ac:dyDescent="0.25">
      <c r="Q116" s="208"/>
      <c r="R116" s="208"/>
    </row>
    <row r="117" spans="17:18" x14ac:dyDescent="0.25">
      <c r="Q117" s="208"/>
      <c r="R117" s="208"/>
    </row>
    <row r="118" spans="17:18" x14ac:dyDescent="0.25">
      <c r="Q118" s="208"/>
      <c r="R118" s="208"/>
    </row>
    <row r="119" spans="17:18" x14ac:dyDescent="0.25">
      <c r="Q119" s="208"/>
      <c r="R119" s="208"/>
    </row>
    <row r="120" spans="17:18" x14ac:dyDescent="0.25">
      <c r="Q120" s="208"/>
      <c r="R120" s="208"/>
    </row>
    <row r="121" spans="17:18" x14ac:dyDescent="0.25">
      <c r="Q121" s="208"/>
      <c r="R121" s="208"/>
    </row>
    <row r="122" spans="17:18" x14ac:dyDescent="0.25">
      <c r="Q122" s="208"/>
      <c r="R122" s="208"/>
    </row>
    <row r="123" spans="17:18" x14ac:dyDescent="0.25">
      <c r="Q123" s="208"/>
      <c r="R123" s="208"/>
    </row>
    <row r="124" spans="17:18" x14ac:dyDescent="0.25">
      <c r="Q124" s="208"/>
      <c r="R124" s="208"/>
    </row>
    <row r="125" spans="17:18" x14ac:dyDescent="0.25">
      <c r="Q125" s="208"/>
      <c r="R125" s="208"/>
    </row>
  </sheetData>
  <mergeCells count="270">
    <mergeCell ref="B68:H68"/>
    <mergeCell ref="I68:J68"/>
    <mergeCell ref="B69:H69"/>
    <mergeCell ref="I69:J69"/>
    <mergeCell ref="B70:H70"/>
    <mergeCell ref="I70:J70"/>
    <mergeCell ref="A71:H71"/>
    <mergeCell ref="I71:J71"/>
    <mergeCell ref="A2:K2"/>
    <mergeCell ref="B13:H13"/>
    <mergeCell ref="I13:J13"/>
    <mergeCell ref="B16:H16"/>
    <mergeCell ref="I16:J16"/>
    <mergeCell ref="B19:H19"/>
    <mergeCell ref="I19:J19"/>
    <mergeCell ref="B22:H22"/>
    <mergeCell ref="I22:J22"/>
    <mergeCell ref="I35:J35"/>
    <mergeCell ref="Q2:R2"/>
    <mergeCell ref="S2:T2"/>
    <mergeCell ref="A1:K1"/>
    <mergeCell ref="Q1:R1"/>
    <mergeCell ref="S1:T1"/>
    <mergeCell ref="A8:A11"/>
    <mergeCell ref="B8:H11"/>
    <mergeCell ref="I8:J11"/>
    <mergeCell ref="K8:K11"/>
    <mergeCell ref="Q8:R8"/>
    <mergeCell ref="S8:T8"/>
    <mergeCell ref="A3:K3"/>
    <mergeCell ref="Q3:R3"/>
    <mergeCell ref="S3:T3"/>
    <mergeCell ref="A4:K6"/>
    <mergeCell ref="Q4:R4"/>
    <mergeCell ref="S4:T4"/>
    <mergeCell ref="Q5:R5"/>
    <mergeCell ref="S5:T5"/>
    <mergeCell ref="Q9:R9"/>
    <mergeCell ref="S9:T9"/>
    <mergeCell ref="Q10:R10"/>
    <mergeCell ref="S10:T10"/>
    <mergeCell ref="Q11:R11"/>
    <mergeCell ref="S11:T11"/>
    <mergeCell ref="Q6:R6"/>
    <mergeCell ref="S6:T6"/>
    <mergeCell ref="Q7:R7"/>
    <mergeCell ref="S7:T7"/>
    <mergeCell ref="B12:H12"/>
    <mergeCell ref="I12:J12"/>
    <mergeCell ref="Q12:R12"/>
    <mergeCell ref="S12:T12"/>
    <mergeCell ref="Q13:R13"/>
    <mergeCell ref="S13:T13"/>
    <mergeCell ref="B14:H14"/>
    <mergeCell ref="I14:J14"/>
    <mergeCell ref="Q14:R14"/>
    <mergeCell ref="S14:T14"/>
    <mergeCell ref="B15:H15"/>
    <mergeCell ref="I15:J15"/>
    <mergeCell ref="Q15:R15"/>
    <mergeCell ref="S15:T15"/>
    <mergeCell ref="Q16:R16"/>
    <mergeCell ref="S16:T16"/>
    <mergeCell ref="B17:H17"/>
    <mergeCell ref="I17:J17"/>
    <mergeCell ref="Q17:R17"/>
    <mergeCell ref="S17:T17"/>
    <mergeCell ref="B18:H18"/>
    <mergeCell ref="I18:J18"/>
    <mergeCell ref="Q18:R18"/>
    <mergeCell ref="S18:T18"/>
    <mergeCell ref="Q19:R19"/>
    <mergeCell ref="S19:T19"/>
    <mergeCell ref="B20:H20"/>
    <mergeCell ref="I20:J20"/>
    <mergeCell ref="Q20:R20"/>
    <mergeCell ref="S20:T20"/>
    <mergeCell ref="B21:H21"/>
    <mergeCell ref="I21:J21"/>
    <mergeCell ref="Q21:R21"/>
    <mergeCell ref="S21:T21"/>
    <mergeCell ref="Q22:R22"/>
    <mergeCell ref="S22:T22"/>
    <mergeCell ref="A27:K28"/>
    <mergeCell ref="Q60:R60"/>
    <mergeCell ref="S60:T60"/>
    <mergeCell ref="Q61:R61"/>
    <mergeCell ref="S61:T61"/>
    <mergeCell ref="A26:K26"/>
    <mergeCell ref="Q59:R59"/>
    <mergeCell ref="S59:T59"/>
    <mergeCell ref="B23:H23"/>
    <mergeCell ref="I23:J23"/>
    <mergeCell ref="Q23:R23"/>
    <mergeCell ref="S23:T23"/>
    <mergeCell ref="Q55:R55"/>
    <mergeCell ref="S55:T55"/>
    <mergeCell ref="A25:K25"/>
    <mergeCell ref="Q58:R58"/>
    <mergeCell ref="S58:T58"/>
    <mergeCell ref="A24:H24"/>
    <mergeCell ref="I24:J24"/>
    <mergeCell ref="Q24:R24"/>
    <mergeCell ref="S24:T24"/>
    <mergeCell ref="B35:H35"/>
    <mergeCell ref="Q65:R65"/>
    <mergeCell ref="S65:T65"/>
    <mergeCell ref="B36:H36"/>
    <mergeCell ref="I36:J36"/>
    <mergeCell ref="B37:H37"/>
    <mergeCell ref="I37:J37"/>
    <mergeCell ref="A29:A32"/>
    <mergeCell ref="B29:H32"/>
    <mergeCell ref="I29:J32"/>
    <mergeCell ref="K29:K32"/>
    <mergeCell ref="Q62:R62"/>
    <mergeCell ref="S62:T62"/>
    <mergeCell ref="Q63:R63"/>
    <mergeCell ref="S63:T63"/>
    <mergeCell ref="Q64:R64"/>
    <mergeCell ref="S64:T64"/>
    <mergeCell ref="B33:H33"/>
    <mergeCell ref="I33:J33"/>
    <mergeCell ref="B34:H34"/>
    <mergeCell ref="I34:J34"/>
    <mergeCell ref="B38:H38"/>
    <mergeCell ref="I38:J38"/>
    <mergeCell ref="B39:H39"/>
    <mergeCell ref="I39:J39"/>
    <mergeCell ref="Q66:R66"/>
    <mergeCell ref="S66:T66"/>
    <mergeCell ref="B40:H40"/>
    <mergeCell ref="I40:J40"/>
    <mergeCell ref="Q67:R67"/>
    <mergeCell ref="S67:T67"/>
    <mergeCell ref="B41:H41"/>
    <mergeCell ref="I41:J41"/>
    <mergeCell ref="B42:H42"/>
    <mergeCell ref="I42:J42"/>
    <mergeCell ref="A50:K50"/>
    <mergeCell ref="A51:K51"/>
    <mergeCell ref="A52:K54"/>
    <mergeCell ref="A55:A58"/>
    <mergeCell ref="B55:H58"/>
    <mergeCell ref="I55:J58"/>
    <mergeCell ref="K55:K58"/>
    <mergeCell ref="B59:H59"/>
    <mergeCell ref="I59:J59"/>
    <mergeCell ref="B60:H60"/>
    <mergeCell ref="I60:J60"/>
    <mergeCell ref="B61:H61"/>
    <mergeCell ref="B67:H67"/>
    <mergeCell ref="I67:J67"/>
    <mergeCell ref="Q69:R69"/>
    <mergeCell ref="S69:T69"/>
    <mergeCell ref="B43:H43"/>
    <mergeCell ref="I43:J43"/>
    <mergeCell ref="Q70:R70"/>
    <mergeCell ref="S70:T70"/>
    <mergeCell ref="B44:H44"/>
    <mergeCell ref="I44:J44"/>
    <mergeCell ref="Q68:R68"/>
    <mergeCell ref="S68:T68"/>
    <mergeCell ref="A45:H45"/>
    <mergeCell ref="I45:J45"/>
    <mergeCell ref="A46:K48"/>
    <mergeCell ref="I61:J61"/>
    <mergeCell ref="B62:H62"/>
    <mergeCell ref="I62:J62"/>
    <mergeCell ref="B63:H63"/>
    <mergeCell ref="I63:J63"/>
    <mergeCell ref="B64:H64"/>
    <mergeCell ref="I64:J64"/>
    <mergeCell ref="B65:H65"/>
    <mergeCell ref="I65:J65"/>
    <mergeCell ref="B66:H66"/>
    <mergeCell ref="I66:J66"/>
    <mergeCell ref="Q72:R72"/>
    <mergeCell ref="S72:T72"/>
    <mergeCell ref="Q73:R73"/>
    <mergeCell ref="S73:T73"/>
    <mergeCell ref="Q78:R78"/>
    <mergeCell ref="S78:T78"/>
    <mergeCell ref="Q71:R71"/>
    <mergeCell ref="S71:T71"/>
    <mergeCell ref="Q82:R82"/>
    <mergeCell ref="S82:T82"/>
    <mergeCell ref="Q79:R79"/>
    <mergeCell ref="S79:T79"/>
    <mergeCell ref="Q80:R80"/>
    <mergeCell ref="S80:T80"/>
    <mergeCell ref="Q81:R81"/>
    <mergeCell ref="S81:T81"/>
    <mergeCell ref="Q77:R77"/>
    <mergeCell ref="S77:T77"/>
    <mergeCell ref="Q75:R75"/>
    <mergeCell ref="S75:T75"/>
    <mergeCell ref="Q76:R76"/>
    <mergeCell ref="S76:T76"/>
    <mergeCell ref="Q74:R74"/>
    <mergeCell ref="S74:T74"/>
    <mergeCell ref="Q85:R85"/>
    <mergeCell ref="S85:T85"/>
    <mergeCell ref="Q86:R86"/>
    <mergeCell ref="S86:T86"/>
    <mergeCell ref="Q87:R87"/>
    <mergeCell ref="S87:T87"/>
    <mergeCell ref="Q83:R83"/>
    <mergeCell ref="S83:T83"/>
    <mergeCell ref="Q84:R84"/>
    <mergeCell ref="S84:T84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109:R109"/>
    <mergeCell ref="Q110:R110"/>
    <mergeCell ref="Q111:R111"/>
    <mergeCell ref="Q112:R112"/>
    <mergeCell ref="Q113:R113"/>
    <mergeCell ref="Q114:R114"/>
    <mergeCell ref="Q106:R106"/>
    <mergeCell ref="S106:T106"/>
    <mergeCell ref="Q107:R107"/>
    <mergeCell ref="S107:T107"/>
    <mergeCell ref="Q108:R108"/>
    <mergeCell ref="S108:T108"/>
    <mergeCell ref="Q121:R121"/>
    <mergeCell ref="Q122:R122"/>
    <mergeCell ref="Q123:R123"/>
    <mergeCell ref="Q124:R124"/>
    <mergeCell ref="Q125:R125"/>
    <mergeCell ref="Q115:R115"/>
    <mergeCell ref="Q116:R116"/>
    <mergeCell ref="Q117:R117"/>
    <mergeCell ref="Q118:R118"/>
    <mergeCell ref="Q119:R119"/>
    <mergeCell ref="Q120:R120"/>
  </mergeCells>
  <pageMargins left="0.51181102362204722" right="0.15748031496062992" top="0.15748031496062992" bottom="0.98425196850393704" header="0.19685039370078741" footer="0.19685039370078741"/>
  <pageSetup paperSize="9" scale="80" orientation="portrait" r:id="rId1"/>
  <rowBreaks count="2" manualBreakCount="2">
    <brk id="49" max="10" man="1"/>
    <brk id="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14</vt:i4>
      </vt:variant>
    </vt:vector>
  </HeadingPairs>
  <TitlesOfParts>
    <vt:vector size="30" baseType="lpstr">
      <vt:lpstr>титульник</vt:lpstr>
      <vt:lpstr>сведения</vt:lpstr>
      <vt:lpstr>т.1</vt:lpstr>
      <vt:lpstr>т.2</vt:lpstr>
      <vt:lpstr>т.2.1.</vt:lpstr>
      <vt:lpstr>т.3,4</vt:lpstr>
      <vt:lpstr>211</vt:lpstr>
      <vt:lpstr>212</vt:lpstr>
      <vt:lpstr>213</vt:lpstr>
      <vt:lpstr>291</vt:lpstr>
      <vt:lpstr>221</vt:lpstr>
      <vt:lpstr>223</vt:lpstr>
      <vt:lpstr>225</vt:lpstr>
      <vt:lpstr>226,228</vt:lpstr>
      <vt:lpstr>310</vt:lpstr>
      <vt:lpstr>340</vt:lpstr>
      <vt:lpstr>'211'!Область_печати</vt:lpstr>
      <vt:lpstr>'212'!Область_печати</vt:lpstr>
      <vt:lpstr>'213'!Область_печати</vt:lpstr>
      <vt:lpstr>'221'!Область_печати</vt:lpstr>
      <vt:lpstr>'223'!Область_печати</vt:lpstr>
      <vt:lpstr>'225'!Область_печати</vt:lpstr>
      <vt:lpstr>'226,228'!Область_печати</vt:lpstr>
      <vt:lpstr>'291'!Область_печати</vt:lpstr>
      <vt:lpstr>'310'!Область_печати</vt:lpstr>
      <vt:lpstr>'340'!Область_печати</vt:lpstr>
      <vt:lpstr>т.1!Область_печати</vt:lpstr>
      <vt:lpstr>т.2!Область_печати</vt:lpstr>
      <vt:lpstr>т.2.1.!Область_печати</vt:lpstr>
      <vt:lpstr>'т.3,4'!Область_печати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2buh2</dc:creator>
  <cp:lastModifiedBy>Ивушка</cp:lastModifiedBy>
  <cp:lastPrinted>2019-11-14T05:11:41Z</cp:lastPrinted>
  <dcterms:created xsi:type="dcterms:W3CDTF">2016-12-14T05:29:09Z</dcterms:created>
  <dcterms:modified xsi:type="dcterms:W3CDTF">2019-12-25T12:50:26Z</dcterms:modified>
</cp:coreProperties>
</file>