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600" windowHeight="9285" tabRatio="725" activeTab="1"/>
  </bookViews>
  <sheets>
    <sheet name="титульник" sheetId="1" r:id="rId1"/>
    <sheet name="Раздел 1" sheetId="4" r:id="rId2"/>
    <sheet name="Раздел 2" sheetId="5" r:id="rId3"/>
    <sheet name="Доходы, 1" sheetId="18" r:id="rId4"/>
    <sheet name="Доходы, 2" sheetId="19" r:id="rId5"/>
    <sheet name="211" sheetId="20" r:id="rId6"/>
    <sheet name="212" sheetId="21" r:id="rId7"/>
    <sheet name="213" sheetId="22" r:id="rId8"/>
    <sheet name="291" sheetId="23" r:id="rId9"/>
    <sheet name="221" sheetId="24" r:id="rId10"/>
    <sheet name="223" sheetId="25" r:id="rId11"/>
    <sheet name="225" sheetId="26" r:id="rId12"/>
    <sheet name="226,228" sheetId="27" r:id="rId13"/>
    <sheet name="310" sheetId="28" r:id="rId14"/>
    <sheet name="340" sheetId="29" r:id="rId15"/>
    <sheet name="Лист1" sheetId="30" r:id="rId16"/>
  </sheets>
  <externalReferences>
    <externalReference r:id="rId17"/>
  </externalReferences>
  <definedNames>
    <definedName name="_xlnm.Print_Area" localSheetId="5">'211'!$A$1:$K$34</definedName>
    <definedName name="_xlnm.Print_Area" localSheetId="6">'212'!$A$1:$L$56</definedName>
    <definedName name="_xlnm.Print_Area" localSheetId="7">'213'!$A$1:$K$71</definedName>
    <definedName name="_xlnm.Print_Area" localSheetId="9">'221'!$A$1:$K$36</definedName>
    <definedName name="_xlnm.Print_Area" localSheetId="10">'223'!$A$1:$K$38</definedName>
    <definedName name="_xlnm.Print_Area" localSheetId="11">'225'!$A$1:$K$46</definedName>
    <definedName name="_xlnm.Print_Area" localSheetId="12">'226,228'!$A$1:$K$52</definedName>
    <definedName name="_xlnm.Print_Area" localSheetId="8">'291'!$A$11:$K$74</definedName>
    <definedName name="_xlnm.Print_Area" localSheetId="13">'310'!$A$1:$K$58</definedName>
    <definedName name="_xlnm.Print_Area" localSheetId="14">'340'!$A$1:$L$51</definedName>
    <definedName name="_xlnm.Print_Area" localSheetId="3">'Доходы, 1'!$A$1:$E$27</definedName>
    <definedName name="_xlnm.Print_Area" localSheetId="4">'Доходы, 2'!$A$1:$E$20</definedName>
    <definedName name="_xlnm.Print_Area" localSheetId="1">'Раздел 1'!$A$1:$H$79</definedName>
    <definedName name="_xlnm.Print_Area" localSheetId="2">'Раздел 2'!$A$1:$H$41</definedName>
  </definedNames>
  <calcPr calcId="145621" iterate="1"/>
</workbook>
</file>

<file path=xl/calcChain.xml><?xml version="1.0" encoding="utf-8"?>
<calcChain xmlns="http://schemas.openxmlformats.org/spreadsheetml/2006/main">
  <c r="F61" i="4" l="1"/>
  <c r="L50" i="29" l="1"/>
  <c r="L46" i="29"/>
  <c r="L10" i="29"/>
  <c r="E11" i="4"/>
  <c r="L34" i="29"/>
  <c r="L16" i="29" l="1"/>
  <c r="L17" i="29"/>
  <c r="L18" i="29"/>
  <c r="K23" i="27"/>
  <c r="K15" i="27"/>
  <c r="K13" i="27" l="1"/>
  <c r="K18" i="27"/>
  <c r="K17" i="27"/>
  <c r="K22" i="27"/>
  <c r="K25" i="27"/>
  <c r="K19" i="27"/>
  <c r="L11" i="29"/>
  <c r="L14" i="29"/>
  <c r="L12" i="29"/>
  <c r="K30" i="28"/>
  <c r="K26" i="27" l="1"/>
  <c r="K30" i="26"/>
  <c r="K29" i="28" l="1"/>
  <c r="K27" i="27"/>
  <c r="K29" i="26"/>
  <c r="K25" i="26"/>
  <c r="K27" i="26"/>
  <c r="K29" i="24"/>
  <c r="K23" i="24"/>
  <c r="K32" i="24" l="1"/>
  <c r="E69" i="4" l="1"/>
  <c r="L35" i="29"/>
  <c r="L22" i="29"/>
  <c r="L23" i="29" s="1"/>
  <c r="K58" i="28"/>
  <c r="K46" i="28"/>
  <c r="K32" i="28"/>
  <c r="K52" i="27"/>
  <c r="K42" i="27"/>
  <c r="K45" i="26"/>
  <c r="K28" i="26"/>
  <c r="K31" i="26" s="1"/>
  <c r="K29" i="25"/>
  <c r="K62" i="23"/>
  <c r="K50" i="23"/>
  <c r="E53" i="4" s="1"/>
  <c r="K24" i="23"/>
  <c r="E52" i="4" s="1"/>
  <c r="I61" i="22"/>
  <c r="K61" i="22" s="1"/>
  <c r="I35" i="22"/>
  <c r="I44" i="22" s="1"/>
  <c r="K44" i="22" s="1"/>
  <c r="L56" i="21"/>
  <c r="E38" i="4" s="1"/>
  <c r="L43" i="21"/>
  <c r="L44" i="21" s="1"/>
  <c r="L14" i="21"/>
  <c r="L22" i="21" s="1"/>
  <c r="E37" i="4" s="1"/>
  <c r="K34" i="20"/>
  <c r="E25" i="20"/>
  <c r="K25" i="20" s="1"/>
  <c r="G24" i="20"/>
  <c r="E23" i="20"/>
  <c r="K23" i="20" s="1"/>
  <c r="E22" i="20"/>
  <c r="J22" i="20" s="1"/>
  <c r="E12" i="20"/>
  <c r="E11" i="20"/>
  <c r="J11" i="20" s="1"/>
  <c r="E10" i="20"/>
  <c r="K10" i="20" s="1"/>
  <c r="J12" i="20" l="1"/>
  <c r="K12" i="20"/>
  <c r="E67" i="4"/>
  <c r="K11" i="20"/>
  <c r="K13" i="20" s="1"/>
  <c r="K35" i="22"/>
  <c r="E68" i="4"/>
  <c r="K35" i="25"/>
  <c r="I67" i="22"/>
  <c r="K67" i="22" s="1"/>
  <c r="I41" i="22"/>
  <c r="K41" i="22" s="1"/>
  <c r="I65" i="22"/>
  <c r="K65" i="22" s="1"/>
  <c r="I70" i="22"/>
  <c r="K70" i="22" s="1"/>
  <c r="I39" i="22"/>
  <c r="K39" i="22" s="1"/>
  <c r="K22" i="20"/>
  <c r="H24" i="20"/>
  <c r="E24" i="20" s="1"/>
  <c r="K24" i="20" s="1"/>
  <c r="I14" i="22" l="1"/>
  <c r="E34" i="4"/>
  <c r="K45" i="22"/>
  <c r="E43" i="4" s="1"/>
  <c r="K71" i="22"/>
  <c r="E66" i="4"/>
  <c r="K26" i="20"/>
  <c r="E35" i="4" s="1"/>
  <c r="I18" i="22" l="1"/>
  <c r="K18" i="22" s="1"/>
  <c r="I23" i="22"/>
  <c r="K23" i="22" s="1"/>
  <c r="I20" i="22"/>
  <c r="K20" i="22" s="1"/>
  <c r="K14" i="22"/>
  <c r="K24" i="22" s="1"/>
  <c r="E41" i="4" s="1"/>
  <c r="F51" i="4"/>
  <c r="G51" i="4"/>
  <c r="F65" i="4"/>
  <c r="G65" i="4"/>
  <c r="G61" i="4" s="1"/>
  <c r="F40" i="4"/>
  <c r="G40" i="4"/>
  <c r="F36" i="4"/>
  <c r="G36" i="4"/>
  <c r="F33" i="4"/>
  <c r="G33" i="4"/>
  <c r="F14" i="4"/>
  <c r="G14" i="4"/>
  <c r="G31" i="4" l="1"/>
  <c r="G30" i="4" s="1"/>
  <c r="F31" i="4"/>
  <c r="F30" i="4" s="1"/>
  <c r="E51" i="4"/>
  <c r="E65" i="4"/>
  <c r="E61" i="4" s="1"/>
  <c r="E33" i="4"/>
  <c r="E36" i="4" l="1"/>
  <c r="E40" i="4" l="1"/>
  <c r="E31" i="4" s="1"/>
  <c r="E30" i="4" s="1"/>
</calcChain>
</file>

<file path=xl/sharedStrings.xml><?xml version="1.0" encoding="utf-8"?>
<sst xmlns="http://schemas.openxmlformats.org/spreadsheetml/2006/main" count="840" uniqueCount="426">
  <si>
    <t>УТВЕРЖДАЮ:</t>
  </si>
  <si>
    <t>ФИНАНСОВО-ХОЗЯЙСТВЕННОЙ ДЕЯТЕЛЬНОСТИ</t>
  </si>
  <si>
    <t>КОДЫ</t>
  </si>
  <si>
    <t>Наименование учреждения</t>
  </si>
  <si>
    <t>по ОКЕИ</t>
  </si>
  <si>
    <t>Единица измерения: руб.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</si>
  <si>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</si>
  <si>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</si>
  <si>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</si>
  <si>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учреждения</t>
  </si>
  <si>
    <t>№ п/п</t>
  </si>
  <si>
    <t>Наименование показателя</t>
  </si>
  <si>
    <t>Код строки</t>
  </si>
  <si>
    <t>Код по бюджетной классификации Российской Федерации</t>
  </si>
  <si>
    <t>всего</t>
  </si>
  <si>
    <t>в том числе:</t>
  </si>
  <si>
    <t>социальные и иные выплаты населению, всего</t>
  </si>
  <si>
    <t>расходы на закупку товаров, работ, услуг, всего</t>
  </si>
  <si>
    <t>Из них:</t>
  </si>
  <si>
    <t>из них:</t>
  </si>
  <si>
    <t>Х</t>
  </si>
  <si>
    <t>Год начала закупки</t>
  </si>
  <si>
    <t>1.</t>
  </si>
  <si>
    <t>2.</t>
  </si>
  <si>
    <t xml:space="preserve">Главный бухгалтер
муниципального учреждения                                                    
</t>
  </si>
  <si>
    <t>(подпись)   (расшифровка подписи)</t>
  </si>
  <si>
    <t>1. Расчеты (обоснования) выплат персоналу (строка 210)</t>
  </si>
  <si>
    <t xml:space="preserve">№
п/п
</t>
  </si>
  <si>
    <t xml:space="preserve">Должность,
группа
должностей
</t>
  </si>
  <si>
    <t xml:space="preserve">Установленная
численность,
единиц
</t>
  </si>
  <si>
    <t>Среднемесячный размер оплаты труда на одного работника, руб</t>
  </si>
  <si>
    <t>по должностному окладу</t>
  </si>
  <si>
    <t>по выплатам стимулирующего характера</t>
  </si>
  <si>
    <t xml:space="preserve">Ежемесячная надбавка к 
должностному окладу, %
</t>
  </si>
  <si>
    <t xml:space="preserve">Районный
коэффициент
</t>
  </si>
  <si>
    <t xml:space="preserve">Фонд оплаты труда в год, руб
(гр, 3 х гр. 4 (1 + гр. 8/100) 
х гр. 9 х 12) 
</t>
  </si>
  <si>
    <t>по выплатам компенсационного характера</t>
  </si>
  <si>
    <t>Итого:</t>
  </si>
  <si>
    <t xml:space="preserve">1.2. Расчеты (обоснования) выплат персоналу при направлении в служебные командировки
</t>
  </si>
  <si>
    <t>Выплаты персоналу при    направлении в служебные командировки в пределах территории Российской Федерации</t>
  </si>
  <si>
    <t>Наименование расходов</t>
  </si>
  <si>
    <t>Средний размер выплаты на одного работника в день. Руб</t>
  </si>
  <si>
    <t xml:space="preserve">Количество
работников
чел
</t>
  </si>
  <si>
    <t xml:space="preserve">Количество
дней
</t>
  </si>
  <si>
    <t>Сумма, руб. (гр. 3 х гр. 4 х гр. 5)</t>
  </si>
  <si>
    <t>1.1</t>
  </si>
  <si>
    <t xml:space="preserve">в том числе:
компенсация дополнительных расходов, связанных с проживанием вне места постоянного жительства (суточных)
</t>
  </si>
  <si>
    <t>1.2</t>
  </si>
  <si>
    <t>1.3</t>
  </si>
  <si>
    <t>компенсация расходов по проезд служебные командировки</t>
  </si>
  <si>
    <t>компенсация расходов по найму жилого помещения</t>
  </si>
  <si>
    <t>2</t>
  </si>
  <si>
    <t>2.1</t>
  </si>
  <si>
    <t>2.2</t>
  </si>
  <si>
    <t>2.3</t>
  </si>
  <si>
    <t>х</t>
  </si>
  <si>
    <t>1.3. Расчеты (обоснования) выплат персоналу по уходу за ребенком</t>
  </si>
  <si>
    <t>№ и/II</t>
  </si>
  <si>
    <t xml:space="preserve">Наименование расходов </t>
  </si>
  <si>
    <t xml:space="preserve">Численность
работников,
получающих
пособие
</t>
  </si>
  <si>
    <t>Количество выплат в год на одного работника</t>
  </si>
  <si>
    <t>Размер выплаты (пособия) в месяц, руб</t>
  </si>
  <si>
    <t>Сумма, руб (гр. 3 х гр. 4 х гр. 5)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</si>
  <si>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</si>
  <si>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Страховые взносы в Пенсионный фонд Российской Федерации, всего</t>
  </si>
  <si>
    <t>Наименование государственного внебюджетного фонда</t>
  </si>
  <si>
    <t xml:space="preserve">Размер базы для
начисления страховых взносов, руб
</t>
  </si>
  <si>
    <t xml:space="preserve">Сумма
взноса,
руб
</t>
  </si>
  <si>
    <t>в том числе: по ставке 22,0%</t>
  </si>
  <si>
    <t>по ставке 10,0%</t>
  </si>
  <si>
    <t>с применением пониженных тарифов взносов в Пенсионный фонд Российской Федерации для отдельных категорий плательщиков _</t>
  </si>
  <si>
    <t>Страховые взносы в фонд социального страхования Российской Федерации, всего</t>
  </si>
  <si>
    <t xml:space="preserve">в том числе:
обязательное социальное страхование на случай временной нетрудоспособности и в связи с материнством по ставке 2,9%
</t>
  </si>
  <si>
    <t>с применением ставки взносов в Фонд социального страхования Российской Федерации по ставке 0,0%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</si>
  <si>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</si>
  <si>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</si>
  <si>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 %</t>
  </si>
  <si>
    <t>2.5</t>
  </si>
  <si>
    <t>обязательное социальное страхование от несчастных случаев на производстве и профессиональных заболеваний по ставке 0, %*</t>
  </si>
  <si>
    <t>3</t>
  </si>
  <si>
    <t>Страховые взносы в Федеральный фонд обязательного медицинского страхования, всего (по ставке 5,1%)</t>
  </si>
  <si>
    <t xml:space="preserve">Налоговая
база,
руб
</t>
  </si>
  <si>
    <t>Ставка налога, %</t>
  </si>
  <si>
    <t xml:space="preserve">Сумма
исчисленного налога, подлежащего уплате, руб (гр. 3 х гр. 4/100
</t>
  </si>
  <si>
    <t>Налог на имущество, всего</t>
  </si>
  <si>
    <t>в том числе по группам: недвижимое имущество</t>
  </si>
  <si>
    <t xml:space="preserve">Налоговая база, руб
</t>
  </si>
  <si>
    <t xml:space="preserve">Всего, руб (гр. 3 х гр. 4/100)
</t>
  </si>
  <si>
    <t>Транспортный налог</t>
  </si>
  <si>
    <t>в том числе по транспортным средствам:</t>
  </si>
  <si>
    <t xml:space="preserve">№
п/н
</t>
  </si>
  <si>
    <t xml:space="preserve">Количество
номеров
</t>
  </si>
  <si>
    <t>Количество платежей в год</t>
  </si>
  <si>
    <t>Стоимость за единицу, руб</t>
  </si>
  <si>
    <t>Абонентская плата за номер</t>
  </si>
  <si>
    <t>Повременная оплата междугородных, международных и местных телефонных соединений</t>
  </si>
  <si>
    <t>Услуги телефонно-телеграфной, факсимильной, пейджинговой связи, радиосвязи</t>
  </si>
  <si>
    <t>Пересылка почтовой корреспонденции с использованием франкировальной машины</t>
  </si>
  <si>
    <t>Услуги фельдъегерской и специальной связи</t>
  </si>
  <si>
    <t>Услуги электронной почты (электронный адрес)</t>
  </si>
  <si>
    <t xml:space="preserve">Размер
потребления
ресурсов
</t>
  </si>
  <si>
    <t>Тариф (с учетом НДС), руб</t>
  </si>
  <si>
    <t xml:space="preserve">Индексация,
%
</t>
  </si>
  <si>
    <t>Сумма, руб (гр. 4 х гр. 5 х гр. 6)</t>
  </si>
  <si>
    <t>Электроснабжение, всего</t>
  </si>
  <si>
    <t>в том числе по объектам:</t>
  </si>
  <si>
    <t xml:space="preserve">Количество
</t>
  </si>
  <si>
    <t>Количество работ (услуг)</t>
  </si>
  <si>
    <t>Стоимость работ (услуг), руб</t>
  </si>
  <si>
    <t xml:space="preserve">Количество
договоров
</t>
  </si>
  <si>
    <t>Стоимость услуги, руб</t>
  </si>
  <si>
    <t xml:space="preserve">№
п/н
</t>
  </si>
  <si>
    <t xml:space="preserve">Средняя
стоимость,
руб
</t>
  </si>
  <si>
    <t>Сумма, руб (гр. 2 х гр. 3)</t>
  </si>
  <si>
    <t>в том числе по группам объектам:</t>
  </si>
  <si>
    <t>Приобретение основных средств</t>
  </si>
  <si>
    <t>Приобретение материалов</t>
  </si>
  <si>
    <t>в том числе по группам материалов:</t>
  </si>
  <si>
    <t>Муниципального бюджетного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</si>
  <si>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</si>
  <si>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</si>
  <si>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t>Прочие работы, услуги. В том числе:</t>
  </si>
  <si>
    <r>
      <t>Источник финансового обеспечения</t>
    </r>
    <r>
      <rPr>
        <b/>
        <i/>
        <u/>
        <sz val="14"/>
        <color theme="1"/>
        <rFont val="Times New Roman"/>
        <family val="1"/>
        <charset val="204"/>
      </rPr>
      <t xml:space="preserve"> Местный бюджет</t>
    </r>
  </si>
  <si>
    <t>Услуги Интернет</t>
  </si>
  <si>
    <t>дошкольного образовательного</t>
  </si>
  <si>
    <t xml:space="preserve">Муниципальное бюджетное дошкольное </t>
  </si>
  <si>
    <t>Повар</t>
  </si>
  <si>
    <t>Младший обслуживающий персонал</t>
  </si>
  <si>
    <t>Заведующий</t>
  </si>
  <si>
    <t>Воспитатель</t>
  </si>
  <si>
    <t>Музыкальный руководитель</t>
  </si>
  <si>
    <t>Помощник воспитателя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</si>
  <si>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от приносящей доход деятельности</t>
    </r>
  </si>
  <si>
    <t>Продукты питания</t>
  </si>
  <si>
    <t>Моющие, чистящие, дезинфицирующие средства.</t>
  </si>
  <si>
    <t>Хозяйственные материалы</t>
  </si>
  <si>
    <t>Строительные материалы</t>
  </si>
  <si>
    <t>Канцелярские товары</t>
  </si>
  <si>
    <t>Пособие по уходу за ребенком</t>
  </si>
  <si>
    <t>Вывоз ЖБО, всего</t>
  </si>
  <si>
    <t>Охрана объекта</t>
  </si>
  <si>
    <t>Техническое обслуживание средств пожарной сигнализации</t>
  </si>
  <si>
    <t>Техническое обслуживание программно-аппаратного комплекса по передаче сигнала о пожаре в пожарную часть</t>
  </si>
  <si>
    <t>Паразитологические исследования, обследования на норовирус и ротовирус</t>
  </si>
  <si>
    <t>Гигиеническое обучение</t>
  </si>
  <si>
    <t>Медицинский осмотр сотрудников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</si>
  <si>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 xml:space="preserve">Местный бюджет
</t>
    </r>
    <r>
      <rPr>
        <b/>
        <sz val="14"/>
        <color theme="1"/>
        <rFont val="Times New Roman"/>
        <family val="1"/>
        <charset val="204"/>
      </rPr>
      <t xml:space="preserve">
</t>
    </r>
  </si>
  <si>
    <t xml:space="preserve">с применением пониженных тарифов взносов в Пенсионный фонд Российской Федерации для отдельных категорий плательщиков </t>
  </si>
  <si>
    <t>0001</t>
  </si>
  <si>
    <t>1001</t>
  </si>
  <si>
    <t>Количество договоров</t>
  </si>
  <si>
    <t>Обучение педагогических работников по дополнительным профессиональным программам</t>
  </si>
  <si>
    <t>Приобретение учебных пособий, игр, игрушек</t>
  </si>
  <si>
    <t>Вывоз ТБО</t>
  </si>
  <si>
    <t>Услуги СЭС: Аккарицидная обработка, обследование территории на заклещевленность; дезинфекция, дезинсекция, дератизация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</si>
  <si>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(110)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</si>
  <si>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(110)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</si>
  <si>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бюджет (120)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</si>
  <si>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(120)</t>
    </r>
  </si>
  <si>
    <t>Услуги нотариуса</t>
  </si>
  <si>
    <t>Налог на прибыль</t>
  </si>
  <si>
    <t>Штрафы, пени</t>
  </si>
  <si>
    <t>Водоснабжение, всего</t>
  </si>
  <si>
    <t>Заправка и ремонт картриджа, ремонт оргтехники</t>
  </si>
  <si>
    <t xml:space="preserve">Курсы повышения квалификации, обучение  по программе повышения квалификации </t>
  </si>
  <si>
    <t>Посуда</t>
  </si>
  <si>
    <t>Квалификационная категория (гр.5+гр6)*20%</t>
  </si>
  <si>
    <t>Сельские (гр.5*25%)</t>
  </si>
  <si>
    <t>Налоги, сборы, госпошлина</t>
  </si>
  <si>
    <t>Услуги междугородней связи</t>
  </si>
  <si>
    <t>Моющие, чистящие,дезинфицирующие средства</t>
  </si>
  <si>
    <t>Обслуживание системы видеонаблюдения</t>
  </si>
  <si>
    <t>ПЛАН</t>
  </si>
  <si>
    <t>Кредиторская задолженность за декабрь 2018 года</t>
  </si>
  <si>
    <t>остатки прошлого года на 01.01.2019</t>
  </si>
  <si>
    <t>КОСГУ</t>
  </si>
  <si>
    <t>212</t>
  </si>
  <si>
    <t>226</t>
  </si>
  <si>
    <t>Сантехника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</si>
  <si>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  </t>
    </r>
  </si>
  <si>
    <t>на 2020 год и плановый период 2021 и 2022 годов</t>
  </si>
  <si>
    <t>глава по БК</t>
  </si>
  <si>
    <t>КПП</t>
  </si>
  <si>
    <t>ИНН</t>
  </si>
  <si>
    <t>по Сводному реестру</t>
  </si>
  <si>
    <t>Отраслевой орган администрации Сосьвинского городского округа «Управление образования»</t>
  </si>
  <si>
    <t>Раздел 1. Поступления и выплаты</t>
  </si>
  <si>
    <t>на 2020 г. текущий финансовый год</t>
  </si>
  <si>
    <t>за пределами планового периода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</si>
  <si>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</si>
  <si>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</si>
  <si>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</si>
  <si>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доходы от оказания услуг, работ, компенсации затрат учреждений, всего</t>
  </si>
  <si>
    <t>в том числе:                                 доходы от собственности, всего</t>
  </si>
  <si>
    <t>в том числе:                                 субсидии на финансовоеобеспечение выполнения муниципального задания за счет средств бюджета публично-правового образования, создавшего учреждение</t>
  </si>
  <si>
    <t>безвозмездные денежные поступления, всего</t>
  </si>
  <si>
    <t>прочие доходы, всего</t>
  </si>
  <si>
    <t>в том числе:                                             целевые субсидии</t>
  </si>
  <si>
    <t>субсидии на осуществление капитальных вложений</t>
  </si>
  <si>
    <t>доходы от операций с активами, всего</t>
  </si>
  <si>
    <t>прочие поступления, всего</t>
  </si>
  <si>
    <t>из них:                                                   увеличение остатков денежных средств за счет возврата дебиторской задолженности прошлых лет</t>
  </si>
  <si>
    <t>Расходы, всего</t>
  </si>
  <si>
    <t>в том числе:                                        выплаты персоналу, всего</t>
  </si>
  <si>
    <t>в том числе:                                        оплата труда</t>
  </si>
  <si>
    <t>прочие выплаты персоналу, в том числе компенсационного характера</t>
  </si>
  <si>
    <t>иные выплаты, за исключением фонда оплатытрудаучреждения,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</si>
  <si>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</si>
  <si>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числе:                                 выплаты по оплате труда</t>
  </si>
  <si>
    <t>на иные выплаты работникам</t>
  </si>
  <si>
    <t>Сумма</t>
  </si>
  <si>
    <t>в том числе:                                                 социальные выплаты гражданам, кроме публичных нормативных социальных выплат</t>
  </si>
  <si>
    <t>из них:                                         пособия, компенсации и иные социальные выплаты гражданам, кроме публичных нормативных обязательств</t>
  </si>
  <si>
    <t xml:space="preserve">выплата стипендий, осуществление иных расходов на социальную поддержку обучающихся за счет средств стипендиального фонда 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</si>
  <si>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</si>
  <si>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</si>
  <si>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</si>
  <si>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из них:                                           налог на имущество организаций и земельный налог</t>
  </si>
  <si>
    <t>иные налоги (включаемые в состав расходов)в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</si>
  <si>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</si>
  <si>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</si>
  <si>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из них:                                             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</si>
  <si>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</si>
  <si>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</si>
  <si>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</si>
  <si>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</si>
  <si>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в том числе:                                   закупку научно-исследовательских и опытно-конструкторских работ</t>
  </si>
  <si>
    <t>закупку товаров, работ, услуг в сфере информационных технологий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</si>
  <si>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</si>
  <si>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</si>
  <si>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</si>
  <si>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в том числе:                                   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</si>
  <si>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муниёципальными учреждениями</t>
  </si>
  <si>
    <t>Выплаты, уменьшающие доход, всего</t>
  </si>
  <si>
    <t>в том числе:                                    налог на прибыль</t>
  </si>
  <si>
    <t>налог на добавленную стоимость</t>
  </si>
  <si>
    <t>прочие налоги, уменьшающие доход</t>
  </si>
  <si>
    <t>Прочие выплаты, всего</t>
  </si>
  <si>
    <t>из них:                                             возвратв бюджет средств субсидии</t>
  </si>
  <si>
    <t>0002</t>
  </si>
  <si>
    <t>150</t>
  </si>
  <si>
    <t>180</t>
  </si>
  <si>
    <t>510</t>
  </si>
  <si>
    <t>Раздел 2. Сведения по выплатам на закупки товаров, работ, услуг</t>
  </si>
  <si>
    <t>Выплаты на закупку товаров, работ, услуг всего:</t>
  </si>
  <si>
    <t>Коды строк</t>
  </si>
  <si>
    <t>26000</t>
  </si>
  <si>
    <t>на 2021 г.       первый год планового периода</t>
  </si>
  <si>
    <t>на 2022 г.                        второй год планового периода</t>
  </si>
  <si>
    <t>в том числе:                                               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Росийской Федерации, 2011, № 30, ст. 4571; 2018, № 32, ст.5135) (далее - Федеральный закон № 223-ФЗ)</t>
  </si>
  <si>
    <t>1.1.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</si>
  <si>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</si>
  <si>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</si>
  <si>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1.3.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</si>
  <si>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</si>
  <si>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</si>
  <si>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</si>
  <si>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1.4.1.</t>
  </si>
  <si>
    <t>в том числе:                                                    за счет субсидий,предоставляемых на финансовое обеспечение выполнения государственного (муниципального) задания</t>
  </si>
  <si>
    <t>1.4.1.1.</t>
  </si>
  <si>
    <t>в том числе:                                                   в соответствии с Федеральным законом № 44-ФЗ</t>
  </si>
  <si>
    <t>1.4.1.2.</t>
  </si>
  <si>
    <t>в соответствии с Федеральным законом № 223-ФЗ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</si>
  <si>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</si>
  <si>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</si>
  <si>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1.4.2.1.</t>
  </si>
  <si>
    <t>1.4.2.2</t>
  </si>
  <si>
    <t>1.4.3.</t>
  </si>
  <si>
    <t>за счет субсидий, предоставляемых на осуществление капитальных вложений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</si>
  <si>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</si>
  <si>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</si>
  <si>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</si>
  <si>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</si>
  <si>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</si>
  <si>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</si>
  <si>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1.4.5.1.</t>
  </si>
  <si>
    <t>1.4.5.2.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</si>
  <si>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</si>
  <si>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в том числе по году начала закупки:</t>
  </si>
  <si>
    <t>3.</t>
  </si>
  <si>
    <t>Итого по контрактам,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</si>
  <si>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 (уполномоченное лицо учреждения)</t>
  </si>
  <si>
    <t>__________________ Н.Н. Волкова</t>
  </si>
  <si>
    <t>Исполнитель:   ведущий экономист</t>
  </si>
  <si>
    <t xml:space="preserve">Телефон 8(34385)4-45-34     </t>
  </si>
  <si>
    <t>Расчеты (обоснования) к плану финансово-хозяйственной деятельности муниципального учреждения на 2020 год и плановый период 2021 и 2022 годов</t>
  </si>
  <si>
    <t>Расчеты (обоснования) к плану финансово-хозяйственной деятельности муниципального учреждения - поступления</t>
  </si>
  <si>
    <t>1. Обоснование (расчет)плановых показателей поступлений доходов по статье 120 "Доходы от собственности"                      аналитической группы подвида доходов бюджетов</t>
  </si>
  <si>
    <t>Задолженность по доходам (дебиторская задолженность по доходам) на начало года</t>
  </si>
  <si>
    <t>0100</t>
  </si>
  <si>
    <t>Полученные предварительные платежи (авансы) по контрактам (договорам) (кредиторская задолженность по доходам) на начало года</t>
  </si>
  <si>
    <t>Доходы от собственности, всего</t>
  </si>
  <si>
    <t>0200</t>
  </si>
  <si>
    <t>0310</t>
  </si>
  <si>
    <t>плата по соглашениям об установлении сервитута</t>
  </si>
  <si>
    <t>0320</t>
  </si>
  <si>
    <t>доходы в виде процентов по депозитам автономных учреждений в кредитных организациях</t>
  </si>
  <si>
    <t>0330</t>
  </si>
  <si>
    <t>доходы в виде процентов по остаткам средств на счетах автономных учреждений в кредитных организациях</t>
  </si>
  <si>
    <t>0340</t>
  </si>
  <si>
    <t>проценты, полученные от предоставления займов</t>
  </si>
  <si>
    <t>0350</t>
  </si>
  <si>
    <t>проценты по иным финансовым инструментам</t>
  </si>
  <si>
    <t>0360</t>
  </si>
  <si>
    <t>0370</t>
  </si>
  <si>
    <t>доходы от распоряжения правами на результаты интеллектуальной деятельности и средствами индивидуализации</t>
  </si>
  <si>
    <t>0380</t>
  </si>
  <si>
    <t>прочие поступления от использования имущества, находящегося в оперативном управлении бюджетных и автономных учреждений</t>
  </si>
  <si>
    <t>0390</t>
  </si>
  <si>
    <t>Задолженность по доходам (дебиторская задолженность по доходам) на конц года</t>
  </si>
  <si>
    <t>0400</t>
  </si>
  <si>
    <t>Полученные предварительные платежи (авансы) по контрактам (договорам) (кредиторская задолженность по доходам) на конец года</t>
  </si>
  <si>
    <t>0500</t>
  </si>
  <si>
    <t>Планируемые поступления доходов от собственности (с.0100-с.0200+с.0300-с.0400+с.0500)</t>
  </si>
  <si>
    <t>0600</t>
  </si>
  <si>
    <t>1. Обоснование (расчет)плановых показателей поступлений доходов по статье аналитической группы подвида доходов бюджетов 130 "Доходы от оказания платных услуг, компенсаций затрат"</t>
  </si>
  <si>
    <t>0300</t>
  </si>
  <si>
    <t xml:space="preserve">в том числе:                                                                      субсидии на финансовое обеспечение выполнения муниципального задания за счет средств федерального бюджета </t>
  </si>
  <si>
    <t>Доходы от оказания услуг, выполнения работ, компенсация затрат учреждения, всего</t>
  </si>
  <si>
    <t>субсидии на финансовое обеспечение выполнения муниципального задания за счет средств бюджета Федерального фонда обязательного медицинского страхования</t>
  </si>
  <si>
    <t>доходы от оказания услуг, выполнения работ, в рамках установленного муниципального задания</t>
  </si>
  <si>
    <t>доходы от оказания услуг, выполнения работ, реализации готовой продукции за плату сверх установленного муниципального задания</t>
  </si>
  <si>
    <t>доходы от оказания услуг в рамках обязательного медицинского страхования</t>
  </si>
  <si>
    <t>доходы медицинских учреждений государственной и муниципальной систем здравоохранения от оказания медицинскихуслуг, предоставляемых женщинам в период беременности, женщинам и новорожденным в период родов и послеродовой период</t>
  </si>
  <si>
    <t>доходы, поступающие в порядке возмещения расходов, понесенных в связи с эксплуатацией имущества, находящегося в оперативном управлении бюджетных и автономных учреждений</t>
  </si>
  <si>
    <t>Теплоснабжение, всего</t>
  </si>
  <si>
    <t>доходы от штрафов, пеней, иных сумм принудительного изъятия, всего</t>
  </si>
  <si>
    <t>в том числе:                                                                       доходы получаемые в виде арендной либо иной платы за передачу в возмездное пользование муниципального имущества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</si>
  <si>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бюджетным и автономным учреждениям</t>
  </si>
  <si>
    <t>поступления от оказания услуг (выполнения работ) на платной основе и от иной приносящей доход деятельности</t>
  </si>
  <si>
    <t>Аналитический код   (дополнитеная классификация)</t>
  </si>
  <si>
    <t>выплаты по оплате труда</t>
  </si>
  <si>
    <t>оплата труда</t>
  </si>
  <si>
    <t>прочую закупку товаров, работ и услуг</t>
  </si>
  <si>
    <t>прочую закупку товаров, работ и услуг  (иные цели)</t>
  </si>
  <si>
    <t>прочую закупку товаров, работ и услуг  (от приносящей доход деятельности)</t>
  </si>
  <si>
    <t>учреждения детский сад№ 7 "Ивушка"</t>
  </si>
  <si>
    <t>______________Т.В.Хлусова</t>
  </si>
  <si>
    <t>образовательное учреждение детский сад  № 7"Ивушка"</t>
  </si>
  <si>
    <t>624961, Свердловская область, Серовский район,</t>
  </si>
  <si>
    <t>с.Романово   ул.Центральная  д. 34а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</si>
  <si>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211</t>
    </r>
  </si>
  <si>
    <t>1.1. Расчеты (обоснования) расходов на оплату груда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</si>
  <si>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</t>
    </r>
    <r>
      <rPr>
        <b/>
        <i/>
        <u/>
        <sz val="14"/>
        <color theme="1"/>
        <rFont val="Times New Roman"/>
        <family val="1"/>
        <charset val="204"/>
      </rPr>
      <t xml:space="preserve"> 211</t>
    </r>
  </si>
  <si>
    <r>
      <t xml:space="preserve">Код видов расходов </t>
    </r>
    <r>
      <rPr>
        <b/>
        <u/>
        <sz val="14"/>
        <color theme="1"/>
        <rFont val="Times New Roman"/>
        <family val="1"/>
        <charset val="204"/>
      </rPr>
      <t xml:space="preserve">906 0701 0000000000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211 (600)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</si>
  <si>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112</t>
    </r>
    <r>
      <rPr>
        <b/>
        <sz val="14"/>
        <color theme="1"/>
        <rFont val="Times New Roman"/>
        <family val="1"/>
        <charset val="204"/>
      </rPr>
      <t xml:space="preserve"> </t>
    </r>
  </si>
  <si>
    <t>Выплаты персоналу при направлении в служебные командировки на территории иностранных государств</t>
  </si>
  <si>
    <t>компенсация расходов по проезду в служебные командировки</t>
  </si>
  <si>
    <t>1. Расчеты (обоснования) выплат персоналу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</si>
  <si>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 xml:space="preserve">119 </t>
    </r>
    <r>
      <rPr>
        <b/>
        <sz val="14"/>
        <color theme="1"/>
        <rFont val="Times New Roman"/>
        <family val="1"/>
        <charset val="204"/>
      </rPr>
      <t xml:space="preserve">КОСГУ </t>
    </r>
    <r>
      <rPr>
        <b/>
        <i/>
        <u/>
        <sz val="14"/>
        <color theme="1"/>
        <rFont val="Times New Roman"/>
        <family val="1"/>
        <charset val="204"/>
      </rPr>
      <t>213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</si>
  <si>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119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213</t>
    </r>
  </si>
  <si>
    <t>Указываются страховые тарифы, дифференцированные по классам профессионального риска, установленные Федеральным законом от 22 декабря 2005 г., № 179-ФЗ «О страховых тарифах на обязательное социальное страхование от несчастных случаев на производстве и профессиональных заболеваний на 2006 год» (Собрание законодательства Российская Федерация, 2005, № 52, ст. 5592; 2015. № 51, ст. 7233).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</si>
  <si>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 xml:space="preserve">119 </t>
    </r>
    <r>
      <rPr>
        <b/>
        <sz val="14"/>
        <color theme="1"/>
        <rFont val="Times New Roman"/>
        <family val="1"/>
        <charset val="204"/>
      </rPr>
      <t xml:space="preserve">КОСГУ </t>
    </r>
    <r>
      <rPr>
        <b/>
        <i/>
        <u/>
        <sz val="14"/>
        <color theme="1"/>
        <rFont val="Times New Roman"/>
        <family val="1"/>
        <charset val="204"/>
      </rPr>
      <t>213  (600)</t>
    </r>
  </si>
  <si>
    <t>3. Расчет (обоснование) расходов на уплату налогов, сборов и иных платежей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</si>
  <si>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291</t>
    </r>
  </si>
  <si>
    <t>3.1. Расчет (обоснование) расходов на оплату налога на имущество</t>
  </si>
  <si>
    <t>кредиторская задолженность за  4 квартал  2018г</t>
  </si>
  <si>
    <t>недоимка по налогу на имущество</t>
  </si>
  <si>
    <t>3.2. Расчет (обоснование) расходов на оплату земельного налога</t>
  </si>
  <si>
    <t xml:space="preserve">Кадастровая
стоимость
земельного
участка
</t>
  </si>
  <si>
    <t xml:space="preserve">Сумма, руб (гр. 3 х гр. 4/100)0
</t>
  </si>
  <si>
    <t>Земельный налог, всего</t>
  </si>
  <si>
    <t>3.3. Расчет (обоснование) расходов на оплату прочих налогов и сборов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</si>
  <si>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852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291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</si>
  <si>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853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292</t>
    </r>
  </si>
  <si>
    <t>Пени по налогу на имущество</t>
  </si>
  <si>
    <t xml:space="preserve">6. Расчет (обоснование) расходов на закупку товаров, работ, услуг 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</si>
  <si>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221</t>
    </r>
  </si>
  <si>
    <t>6.1. Расчет (обоснование) расходов на оплату услуг связи</t>
  </si>
  <si>
    <t>Кредиторская задолженность за услуги связи за декабрь 2018года</t>
  </si>
  <si>
    <t>6. Расчет (обоснование) расходов на закупку товаров, работ, услуг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</si>
  <si>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223</t>
    </r>
  </si>
  <si>
    <t>6.3. Расчет (обоснование) расходов на оплату коммунальных услуг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</si>
  <si>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225</t>
    </r>
  </si>
  <si>
    <t xml:space="preserve">6.5. Расчет (обоснование) расходов на оплату работ, услуг по содержанию имущества
</t>
  </si>
  <si>
    <t xml:space="preserve">Стоимость (руб.)
</t>
  </si>
  <si>
    <t>Услуги по содержанию имущества. В том числе:</t>
  </si>
  <si>
    <t>Переосвидетельствование, зарядка огнетушителей, проверка работоспособности  вентиляционных каналов</t>
  </si>
  <si>
    <t xml:space="preserve">измерение сопротивления </t>
  </si>
  <si>
    <r>
      <t xml:space="preserve">Код видов расходов  906 0701 0650115850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u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225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</si>
  <si>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226,228</t>
    </r>
  </si>
  <si>
    <t>6.6. Расчет (обоснование) расходов на оплату прочих работ, услуг</t>
  </si>
  <si>
    <t>Восстановление Программного обеспечения</t>
  </si>
  <si>
    <t>комплекс кадастровых работ по межеванию земельного участка</t>
  </si>
  <si>
    <t>Итого по 226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</si>
  <si>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226</t>
    </r>
  </si>
  <si>
    <r>
      <t xml:space="preserve">Код видов расходов  906 0701 0690210128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u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228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</si>
  <si>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иные цели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</si>
  <si>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310</t>
    </r>
  </si>
  <si>
    <t>6.7 Расчет (обоснование) расходов на приобретение основных средств</t>
  </si>
  <si>
    <t>шкафчики детские</t>
  </si>
  <si>
    <t>дог.2100,00</t>
  </si>
  <si>
    <r>
      <t xml:space="preserve">Код видов расходов 906 0701 0690210128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310</t>
    </r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</si>
  <si>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 иные цели</t>
    </r>
  </si>
  <si>
    <t>Приобретение оборудования  для охранной сигнализации с выводом сигнала "тревога"</t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</si>
  <si>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от приносящей доход деятельности</t>
    </r>
  </si>
  <si>
    <t>Остатки прошлого года</t>
  </si>
  <si>
    <t>6.8  Расчет (обоснование) расходов на приобретение материальных запасов</t>
  </si>
  <si>
    <t>Стоимость работ (услуг)</t>
  </si>
  <si>
    <t>мягкий инвентарь</t>
  </si>
  <si>
    <t>3050+</t>
  </si>
  <si>
    <t>электротовары</t>
  </si>
  <si>
    <t>дог.2500</t>
  </si>
  <si>
    <t>План светонакопительный</t>
  </si>
  <si>
    <t>картридж "Антижелезо"</t>
  </si>
  <si>
    <t>вывеска со шрифтом Брайля</t>
  </si>
  <si>
    <t>Итого по КОСГУ  346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</si>
  <si>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  КОСГУ </t>
    </r>
    <r>
      <rPr>
        <b/>
        <i/>
        <u/>
        <sz val="14"/>
        <color theme="1"/>
        <rFont val="Times New Roman"/>
        <family val="1"/>
        <charset val="204"/>
      </rPr>
      <t>346</t>
    </r>
  </si>
  <si>
    <t>аскорбиновая кислота</t>
  </si>
  <si>
    <t>__________________ Т.В.Хлусова</t>
  </si>
  <si>
    <t>__________________ Н.А.Черненко</t>
  </si>
  <si>
    <t>установка   камер  видеонаблюдения</t>
  </si>
  <si>
    <t>игровое оборудование на участке</t>
  </si>
  <si>
    <t>разработка проектно-сметной документации   на установку пожарной сигнализации</t>
  </si>
  <si>
    <t>оборудование бетонной площадки под мусорные контейнеры</t>
  </si>
  <si>
    <t>оборудование  медицинского кабинета</t>
  </si>
  <si>
    <t>И.о.заведующего</t>
  </si>
  <si>
    <t>Услуги по обслуживанию охранной сигнализации</t>
  </si>
  <si>
    <t>Услуги СЭС: проведение санитарно-эпидемиологических экспертиз; исследование воды, питьевой воды, пищевых продуктов, смывов; измерение искусственной освещенности, микроклимата, МЭД.пиобретение вакцины Шегелвак.</t>
  </si>
  <si>
    <t>Оборудование площадки под вывоз ТКО</t>
  </si>
  <si>
    <t>Заведующий складом</t>
  </si>
  <si>
    <t>" 19 " декабря   2019 г.</t>
  </si>
  <si>
    <t>"19" декабря  2019 года</t>
  </si>
  <si>
    <t>Численность
работников,
получающих
пособие</t>
  </si>
  <si>
    <t>Налоговая база, руб</t>
  </si>
  <si>
    <t>ПО Антивирус Kaspersky Internet Security Vulti-Device  2ПК 1year Box (продление)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</si>
</sst>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[$-F800]dddd\,\ mmmm\ dd\,\ yyyy"/>
    <numFmt numFmtId="165" formatCode="#,##0.00\ &quot;₽&quot;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6"/>
      <name val="Gulim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</xf>
    <xf numFmtId="43" fontId="22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top"/>
    </xf>
    <xf numFmtId="0" fontId="7" fillId="0" borderId="0" xfId="1" applyNumberFormat="1" applyFont="1" applyFill="1" applyBorder="1" applyAlignment="1" applyProtection="1">
      <alignment vertical="top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1" applyNumberFormat="1" applyFont="1" applyFill="1" applyBorder="1" applyAlignment="1" applyProtection="1">
      <alignment vertical="top"/>
    </xf>
    <xf numFmtId="0" fontId="8" fillId="0" borderId="0" xfId="1" applyNumberFormat="1" applyFont="1" applyFill="1" applyBorder="1" applyAlignment="1" applyProtection="1">
      <alignment vertical="top"/>
    </xf>
    <xf numFmtId="0" fontId="9" fillId="0" borderId="0" xfId="0" applyFont="1"/>
    <xf numFmtId="0" fontId="9" fillId="0" borderId="2" xfId="0" applyFont="1" applyBorder="1"/>
    <xf numFmtId="0" fontId="2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2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164" fontId="8" fillId="0" borderId="0" xfId="1" applyNumberFormat="1" applyFont="1" applyFill="1" applyBorder="1" applyAlignment="1" applyProtection="1">
      <alignment vertical="top"/>
    </xf>
    <xf numFmtId="0" fontId="9" fillId="2" borderId="2" xfId="0" applyFont="1" applyFill="1" applyBorder="1"/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/>
    <xf numFmtId="4" fontId="9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0" fontId="9" fillId="0" borderId="2" xfId="0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9" fontId="9" fillId="0" borderId="6" xfId="0" applyNumberFormat="1" applyFont="1" applyBorder="1" applyAlignment="1">
      <alignment horizontal="center" vertical="center"/>
    </xf>
    <xf numFmtId="0" fontId="9" fillId="0" borderId="6" xfId="0" applyFont="1" applyBorder="1"/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4" fillId="0" borderId="2" xfId="1" applyNumberFormat="1" applyFill="1" applyBorder="1" applyAlignment="1" applyProtection="1">
      <alignment horizontal="center" vertical="top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left" wrapText="1"/>
    </xf>
    <xf numFmtId="4" fontId="0" fillId="0" borderId="2" xfId="0" applyNumberFormat="1" applyBorder="1" applyAlignment="1">
      <alignment horizontal="center"/>
    </xf>
    <xf numFmtId="0" fontId="9" fillId="2" borderId="6" xfId="0" applyFont="1" applyFill="1" applyBorder="1"/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0" fillId="0" borderId="6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0" fontId="10" fillId="0" borderId="0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10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/>
    </xf>
    <xf numFmtId="43" fontId="10" fillId="0" borderId="2" xfId="2" applyFont="1" applyBorder="1" applyAlignment="1">
      <alignment horizontal="center"/>
    </xf>
    <xf numFmtId="43" fontId="9" fillId="0" borderId="2" xfId="2" applyFont="1" applyBorder="1" applyAlignment="1">
      <alignment horizontal="center"/>
    </xf>
    <xf numFmtId="43" fontId="9" fillId="0" borderId="2" xfId="2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right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0" borderId="0" xfId="1" applyNumberFormat="1" applyFont="1" applyFill="1" applyBorder="1" applyAlignment="1" applyProtection="1">
      <alignment horizontal="center" vertical="top"/>
    </xf>
    <xf numFmtId="164" fontId="8" fillId="0" borderId="0" xfId="1" applyNumberFormat="1" applyFont="1" applyFill="1" applyBorder="1" applyAlignment="1" applyProtection="1">
      <alignment horizontal="left" vertical="top"/>
    </xf>
    <xf numFmtId="0" fontId="8" fillId="0" borderId="0" xfId="1" applyNumberFormat="1" applyFont="1" applyFill="1" applyBorder="1" applyAlignment="1" applyProtection="1">
      <alignment horizontal="left" vertical="top"/>
    </xf>
    <xf numFmtId="164" fontId="8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 vertical="top"/>
    </xf>
    <xf numFmtId="0" fontId="5" fillId="0" borderId="0" xfId="1" applyNumberFormat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1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left" wrapText="1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" fontId="9" fillId="2" borderId="6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4" fontId="9" fillId="0" borderId="6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wrapText="1"/>
    </xf>
    <xf numFmtId="2" fontId="9" fillId="0" borderId="6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%20%20%20&#1055;&#1060;&#1061;&#1044;%20&#1085;&#1072;%2004.06.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к"/>
      <sheetName val="сведения"/>
      <sheetName val="т.1"/>
      <sheetName val="т.2"/>
      <sheetName val="т.2.1."/>
      <sheetName val="т.3,4"/>
      <sheetName val="211"/>
      <sheetName val="212"/>
      <sheetName val="213"/>
      <sheetName val="291"/>
      <sheetName val="221"/>
      <sheetName val="223"/>
      <sheetName val="225"/>
      <sheetName val="226,228"/>
      <sheetName val="310"/>
      <sheetName val="340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K13">
            <v>756053.81850000005</v>
          </cell>
        </row>
        <row r="26">
          <cell r="K26">
            <v>1023367.1299999999</v>
          </cell>
        </row>
        <row r="34">
          <cell r="K34">
            <v>62541.9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zoomScale="90" zoomScaleNormal="100" zoomScaleSheetLayoutView="90" workbookViewId="0">
      <selection activeCell="D35" sqref="D35"/>
    </sheetView>
  </sheetViews>
  <sheetFormatPr defaultRowHeight="15" x14ac:dyDescent="0.25"/>
  <cols>
    <col min="6" max="6" width="12.28515625" customWidth="1"/>
    <col min="7" max="7" width="10" customWidth="1"/>
    <col min="8" max="8" width="9.7109375" customWidth="1"/>
    <col min="9" max="9" width="14" customWidth="1"/>
  </cols>
  <sheetData>
    <row r="1" spans="1:9" ht="15.75" x14ac:dyDescent="0.25">
      <c r="A1" s="1"/>
      <c r="B1" s="1"/>
      <c r="C1" s="1"/>
      <c r="D1" s="1"/>
      <c r="E1" s="1"/>
      <c r="F1" s="8"/>
      <c r="G1" s="142" t="s">
        <v>0</v>
      </c>
      <c r="H1" s="142"/>
      <c r="I1" s="142"/>
    </row>
    <row r="2" spans="1:9" ht="15.75" x14ac:dyDescent="0.25">
      <c r="A2" s="1"/>
      <c r="B2" s="1"/>
      <c r="C2" s="1"/>
      <c r="D2" s="1"/>
      <c r="E2" s="1"/>
      <c r="F2" s="8"/>
      <c r="G2" s="142" t="s">
        <v>416</v>
      </c>
      <c r="H2" s="142"/>
      <c r="I2" s="142"/>
    </row>
    <row r="3" spans="1:9" ht="15.75" x14ac:dyDescent="0.25">
      <c r="A3" s="1"/>
      <c r="B3" s="1"/>
      <c r="C3" s="1"/>
      <c r="D3" s="1"/>
      <c r="E3" s="1"/>
      <c r="F3" s="8"/>
      <c r="G3" s="142" t="s">
        <v>118</v>
      </c>
      <c r="H3" s="142"/>
      <c r="I3" s="142"/>
    </row>
    <row r="4" spans="1:9" ht="15.75" x14ac:dyDescent="0.25">
      <c r="A4" s="1"/>
      <c r="B4" s="1"/>
      <c r="C4" s="1"/>
      <c r="D4" s="1"/>
      <c r="E4" s="1"/>
      <c r="F4" s="8"/>
      <c r="G4" s="142" t="s">
        <v>124</v>
      </c>
      <c r="H4" s="142"/>
      <c r="I4" s="142"/>
    </row>
    <row r="5" spans="1:9" ht="15.75" x14ac:dyDescent="0.25">
      <c r="A5" s="1"/>
      <c r="B5" s="1"/>
      <c r="C5" s="1"/>
      <c r="D5" s="1"/>
      <c r="E5" s="1"/>
      <c r="F5" s="8"/>
      <c r="G5" s="142" t="s">
        <v>336</v>
      </c>
      <c r="H5" s="142"/>
      <c r="I5" s="142"/>
    </row>
    <row r="6" spans="1:9" ht="31.5" customHeight="1" x14ac:dyDescent="0.25">
      <c r="F6" s="28"/>
      <c r="G6" s="143" t="s">
        <v>337</v>
      </c>
      <c r="H6" s="143"/>
      <c r="I6" s="143"/>
    </row>
    <row r="7" spans="1:9" ht="15.75" x14ac:dyDescent="0.25">
      <c r="A7" s="1"/>
      <c r="B7" s="1"/>
      <c r="C7" s="1"/>
      <c r="D7" s="1"/>
      <c r="E7" s="1"/>
      <c r="F7" s="8"/>
      <c r="G7" s="142" t="s">
        <v>421</v>
      </c>
      <c r="H7" s="142"/>
      <c r="I7" s="142"/>
    </row>
    <row r="8" spans="1:9" ht="15.75" x14ac:dyDescent="0.25">
      <c r="A8" s="1"/>
      <c r="B8" s="1"/>
      <c r="C8" s="1"/>
      <c r="D8" s="1"/>
      <c r="E8" s="1"/>
      <c r="F8" s="141"/>
      <c r="G8" s="141"/>
      <c r="H8" s="141"/>
      <c r="I8" s="141"/>
    </row>
    <row r="9" spans="1:9" x14ac:dyDescent="0.25">
      <c r="G9" s="27"/>
    </row>
    <row r="10" spans="1:9" ht="15.75" x14ac:dyDescent="0.25">
      <c r="A10" s="1"/>
      <c r="B10" s="1"/>
      <c r="C10" s="1"/>
      <c r="D10" s="140" t="s">
        <v>172</v>
      </c>
      <c r="E10" s="140"/>
      <c r="F10" s="140"/>
      <c r="G10" s="1"/>
      <c r="H10" s="1"/>
      <c r="I10" s="1"/>
    </row>
    <row r="12" spans="1:9" ht="15.75" x14ac:dyDescent="0.25">
      <c r="A12" s="1"/>
      <c r="B12" s="140" t="s">
        <v>1</v>
      </c>
      <c r="C12" s="140"/>
      <c r="D12" s="140"/>
      <c r="E12" s="140"/>
      <c r="F12" s="140"/>
      <c r="G12" s="140"/>
      <c r="H12" s="140"/>
      <c r="I12" s="1"/>
    </row>
    <row r="13" spans="1:9" ht="6.75" customHeight="1" x14ac:dyDescent="0.25"/>
    <row r="14" spans="1:9" ht="15.75" x14ac:dyDescent="0.25">
      <c r="A14" s="140" t="s">
        <v>180</v>
      </c>
      <c r="B14" s="140"/>
      <c r="C14" s="140"/>
      <c r="D14" s="140"/>
      <c r="E14" s="140"/>
      <c r="F14" s="140"/>
      <c r="G14" s="140"/>
      <c r="H14" s="140"/>
      <c r="I14" s="140"/>
    </row>
    <row r="15" spans="1:9" x14ac:dyDescent="0.25">
      <c r="B15" s="146"/>
      <c r="C15" s="146"/>
      <c r="D15" s="146"/>
      <c r="E15" s="146"/>
      <c r="F15" s="146"/>
      <c r="G15" s="146"/>
      <c r="H15" s="146"/>
    </row>
    <row r="16" spans="1:9" x14ac:dyDescent="0.25">
      <c r="A16" s="4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85" t="s">
        <v>2</v>
      </c>
    </row>
    <row r="18" spans="1:9" x14ac:dyDescent="0.25">
      <c r="A18" s="1"/>
      <c r="B18" s="1"/>
      <c r="C18" s="1"/>
      <c r="D18" s="1"/>
      <c r="E18" s="1"/>
      <c r="F18" s="1"/>
      <c r="G18" s="137"/>
      <c r="H18" s="134"/>
      <c r="I18" s="135"/>
    </row>
    <row r="19" spans="1:9" x14ac:dyDescent="0.25">
      <c r="A19" s="1"/>
      <c r="B19" s="1"/>
      <c r="C19" s="1"/>
      <c r="D19" s="1"/>
      <c r="E19" s="1"/>
      <c r="F19" s="1"/>
      <c r="G19" s="137"/>
      <c r="H19" s="134"/>
      <c r="I19" s="136"/>
    </row>
    <row r="20" spans="1:9" x14ac:dyDescent="0.25">
      <c r="A20" s="1"/>
      <c r="B20" s="1"/>
      <c r="C20" s="1"/>
      <c r="D20" s="1"/>
      <c r="E20" s="1"/>
      <c r="F20" s="1"/>
      <c r="G20" s="137" t="s">
        <v>184</v>
      </c>
      <c r="H20" s="134"/>
      <c r="I20" s="135"/>
    </row>
    <row r="21" spans="1:9" x14ac:dyDescent="0.25">
      <c r="A21" s="1"/>
      <c r="B21" s="1"/>
      <c r="C21" s="1"/>
      <c r="D21" s="1"/>
      <c r="E21" s="1"/>
      <c r="F21" s="1"/>
      <c r="G21" s="137"/>
      <c r="H21" s="134"/>
      <c r="I21" s="136"/>
    </row>
    <row r="22" spans="1:9" x14ac:dyDescent="0.25">
      <c r="A22" s="3" t="s">
        <v>6</v>
      </c>
      <c r="B22" s="5"/>
      <c r="C22" s="5"/>
      <c r="D22" s="5"/>
      <c r="E22" s="1"/>
      <c r="F22" s="1"/>
      <c r="G22" s="138" t="s">
        <v>181</v>
      </c>
      <c r="H22" s="139"/>
      <c r="I22" s="135">
        <v>906</v>
      </c>
    </row>
    <row r="23" spans="1:9" x14ac:dyDescent="0.25">
      <c r="A23" s="3" t="s">
        <v>7</v>
      </c>
      <c r="B23" s="5"/>
      <c r="C23" s="5"/>
      <c r="D23" s="5"/>
      <c r="E23" s="1"/>
      <c r="F23" s="1"/>
      <c r="G23" s="138"/>
      <c r="H23" s="139"/>
      <c r="I23" s="136"/>
    </row>
    <row r="24" spans="1:9" ht="15.75" customHeight="1" x14ac:dyDescent="0.25">
      <c r="A24" s="145" t="s">
        <v>185</v>
      </c>
      <c r="B24" s="145"/>
      <c r="C24" s="145"/>
      <c r="D24" s="145"/>
      <c r="E24" s="145"/>
      <c r="F24" s="145"/>
      <c r="G24" s="137" t="s">
        <v>184</v>
      </c>
      <c r="H24" s="134"/>
      <c r="I24" s="135"/>
    </row>
    <row r="25" spans="1:9" ht="15.75" customHeight="1" x14ac:dyDescent="0.25">
      <c r="A25" s="145"/>
      <c r="B25" s="145"/>
      <c r="C25" s="145"/>
      <c r="D25" s="145"/>
      <c r="E25" s="145"/>
      <c r="F25" s="145"/>
      <c r="G25" s="137"/>
      <c r="H25" s="134"/>
      <c r="I25" s="136"/>
    </row>
    <row r="26" spans="1:9" x14ac:dyDescent="0.25">
      <c r="A26" s="1"/>
      <c r="B26" s="1"/>
      <c r="C26" s="1"/>
      <c r="D26" s="1"/>
      <c r="E26" s="1"/>
      <c r="F26" s="1"/>
      <c r="G26" s="86"/>
      <c r="H26" s="134" t="s">
        <v>183</v>
      </c>
      <c r="I26" s="133">
        <v>6632015958</v>
      </c>
    </row>
    <row r="27" spans="1:9" x14ac:dyDescent="0.25">
      <c r="A27" s="1"/>
      <c r="B27" s="1"/>
      <c r="C27" s="1"/>
      <c r="D27" s="1"/>
      <c r="E27" s="1"/>
      <c r="F27" s="1"/>
      <c r="G27" s="86"/>
      <c r="H27" s="134"/>
      <c r="I27" s="133"/>
    </row>
    <row r="28" spans="1:9" x14ac:dyDescent="0.25">
      <c r="A28" s="3" t="s">
        <v>3</v>
      </c>
      <c r="B28" s="5"/>
      <c r="C28" s="5"/>
      <c r="D28" s="5"/>
      <c r="E28" s="5"/>
      <c r="F28" s="5"/>
      <c r="G28" s="86"/>
      <c r="H28" s="139" t="s">
        <v>182</v>
      </c>
      <c r="I28" s="135">
        <v>668001001</v>
      </c>
    </row>
    <row r="29" spans="1:9" ht="15.75" x14ac:dyDescent="0.25">
      <c r="A29" s="7" t="s">
        <v>125</v>
      </c>
      <c r="B29" s="5"/>
      <c r="C29" s="5"/>
      <c r="D29" s="5"/>
      <c r="E29" s="5"/>
      <c r="F29" s="5"/>
      <c r="G29" s="86"/>
      <c r="H29" s="139"/>
      <c r="I29" s="136"/>
    </row>
    <row r="30" spans="1:9" ht="15.75" x14ac:dyDescent="0.25">
      <c r="A30" s="7" t="s">
        <v>338</v>
      </c>
      <c r="B30" s="7"/>
      <c r="C30" s="7"/>
      <c r="D30" s="7"/>
      <c r="E30" s="7"/>
      <c r="F30" s="7"/>
      <c r="G30" s="86"/>
      <c r="H30" s="134" t="s">
        <v>4</v>
      </c>
      <c r="I30" s="135">
        <v>383</v>
      </c>
    </row>
    <row r="31" spans="1:9" x14ac:dyDescent="0.25">
      <c r="A31" s="1"/>
      <c r="B31" s="1"/>
      <c r="C31" s="1"/>
      <c r="D31" s="1"/>
      <c r="E31" s="1"/>
      <c r="F31" s="1"/>
      <c r="G31" s="86"/>
      <c r="H31" s="134"/>
      <c r="I31" s="136"/>
    </row>
    <row r="32" spans="1:9" x14ac:dyDescent="0.25">
      <c r="A32" s="3" t="s">
        <v>5</v>
      </c>
      <c r="B32" s="1"/>
      <c r="C32" s="1"/>
      <c r="D32" s="1"/>
      <c r="E32" s="1"/>
      <c r="F32" s="1"/>
      <c r="G32" s="1"/>
      <c r="H32" s="1"/>
      <c r="I32" s="1"/>
    </row>
    <row r="34" spans="1:6" x14ac:dyDescent="0.25">
      <c r="A34" s="3"/>
      <c r="B34" s="1"/>
      <c r="C34" s="1"/>
      <c r="D34" s="1"/>
      <c r="E34" s="1"/>
      <c r="F34" s="1"/>
    </row>
    <row r="35" spans="1:6" x14ac:dyDescent="0.25">
      <c r="A35" s="3"/>
      <c r="B35" s="1"/>
      <c r="C35" s="1"/>
      <c r="D35" s="1"/>
      <c r="E35" s="1"/>
      <c r="F35" s="1"/>
    </row>
    <row r="36" spans="1:6" ht="15.75" x14ac:dyDescent="0.25">
      <c r="A36" s="7"/>
      <c r="B36" s="1"/>
      <c r="C36" s="1"/>
      <c r="D36" s="1"/>
      <c r="E36" s="1"/>
      <c r="F36" s="1"/>
    </row>
    <row r="37" spans="1:6" ht="15.75" x14ac:dyDescent="0.25">
      <c r="A37" s="7"/>
      <c r="B37" s="1"/>
      <c r="C37" s="1"/>
      <c r="D37" s="1"/>
      <c r="E37" s="1"/>
      <c r="F37" s="1"/>
    </row>
    <row r="38" spans="1:6" ht="15.75" x14ac:dyDescent="0.25">
      <c r="A38" s="2"/>
      <c r="B38" s="1"/>
      <c r="C38" s="1"/>
      <c r="D38" s="1"/>
      <c r="E38" s="1"/>
      <c r="F38" s="1"/>
    </row>
    <row r="40" spans="1:6" x14ac:dyDescent="0.25">
      <c r="A40" s="3" t="s">
        <v>8</v>
      </c>
      <c r="B40" s="1"/>
      <c r="C40" s="1"/>
      <c r="D40" s="1"/>
      <c r="E40" s="1"/>
      <c r="F40" s="1"/>
    </row>
    <row r="41" spans="1:6" x14ac:dyDescent="0.25">
      <c r="A41" s="3" t="s">
        <v>9</v>
      </c>
      <c r="B41" s="1"/>
      <c r="C41" s="1"/>
      <c r="D41" s="1"/>
      <c r="E41" s="1"/>
      <c r="F41" s="1"/>
    </row>
    <row r="42" spans="1:6" ht="15.75" x14ac:dyDescent="0.25">
      <c r="A42" s="144" t="s">
        <v>339</v>
      </c>
      <c r="B42" s="144"/>
      <c r="C42" s="144"/>
      <c r="D42" s="144"/>
      <c r="E42" s="144"/>
      <c r="F42" s="144"/>
    </row>
    <row r="43" spans="1:6" ht="15.75" x14ac:dyDescent="0.25">
      <c r="A43" s="144" t="s">
        <v>340</v>
      </c>
      <c r="B43" s="144"/>
      <c r="C43" s="144"/>
      <c r="D43" s="144"/>
      <c r="E43" s="1"/>
      <c r="F43" s="1"/>
    </row>
    <row r="45" spans="1:6" ht="15.75" x14ac:dyDescent="0.25">
      <c r="A45" s="2"/>
      <c r="B45" s="1"/>
      <c r="C45" s="1"/>
      <c r="D45" s="1"/>
      <c r="E45" s="1"/>
      <c r="F45" s="1"/>
    </row>
    <row r="46" spans="1:6" ht="15.75" x14ac:dyDescent="0.25">
      <c r="A46" s="2"/>
      <c r="B46" s="1"/>
      <c r="C46" s="1"/>
      <c r="D46" s="1"/>
      <c r="E46" s="1"/>
      <c r="F46" s="1"/>
    </row>
  </sheetData>
  <mergeCells count="30">
    <mergeCell ref="A43:D43"/>
    <mergeCell ref="A42:F42"/>
    <mergeCell ref="B12:H12"/>
    <mergeCell ref="G18:H18"/>
    <mergeCell ref="I20:I21"/>
    <mergeCell ref="I22:I23"/>
    <mergeCell ref="A14:I14"/>
    <mergeCell ref="G19:H19"/>
    <mergeCell ref="I30:I31"/>
    <mergeCell ref="H30:H31"/>
    <mergeCell ref="I28:I29"/>
    <mergeCell ref="H28:H29"/>
    <mergeCell ref="G20:H21"/>
    <mergeCell ref="I18:I19"/>
    <mergeCell ref="A24:F25"/>
    <mergeCell ref="B15:H15"/>
    <mergeCell ref="D10:F10"/>
    <mergeCell ref="F8:I8"/>
    <mergeCell ref="G1:I1"/>
    <mergeCell ref="G2:I2"/>
    <mergeCell ref="G3:I3"/>
    <mergeCell ref="G4:I4"/>
    <mergeCell ref="G5:I5"/>
    <mergeCell ref="G6:I6"/>
    <mergeCell ref="G7:I7"/>
    <mergeCell ref="I26:I27"/>
    <mergeCell ref="H26:H27"/>
    <mergeCell ref="I24:I25"/>
    <mergeCell ref="G24:H25"/>
    <mergeCell ref="G22:H23"/>
  </mergeCells>
  <pageMargins left="0.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7"/>
  <sheetViews>
    <sheetView view="pageBreakPreview" topLeftCell="A10" zoomScaleNormal="100" zoomScaleSheetLayoutView="100" workbookViewId="0">
      <selection activeCell="O26" sqref="O26"/>
    </sheetView>
  </sheetViews>
  <sheetFormatPr defaultRowHeight="15" x14ac:dyDescent="0.25"/>
  <cols>
    <col min="1" max="1" width="13" style="5" customWidth="1"/>
    <col min="2" max="2" width="5.5703125" style="5" customWidth="1"/>
    <col min="3" max="3" width="4.85546875" style="5" customWidth="1"/>
    <col min="4" max="4" width="10.5703125" style="5" customWidth="1"/>
    <col min="5" max="6" width="10.140625" style="5" customWidth="1"/>
    <col min="7" max="7" width="10.5703125" style="5" customWidth="1"/>
    <col min="8" max="8" width="8.42578125" style="5" customWidth="1"/>
    <col min="9" max="9" width="8.85546875" style="5" customWidth="1"/>
    <col min="10" max="10" width="8.28515625" style="5" customWidth="1"/>
    <col min="11" max="11" width="15.7109375" style="5" customWidth="1"/>
    <col min="12" max="13" width="15.28515625" style="5" customWidth="1"/>
    <col min="14" max="17" width="9.140625" style="5"/>
    <col min="18" max="18" width="14" style="5" customWidth="1"/>
    <col min="19" max="16384" width="9.140625" style="5"/>
  </cols>
  <sheetData>
    <row r="1" spans="1:20" hidden="1" x14ac:dyDescent="0.25">
      <c r="Q1" s="147"/>
      <c r="R1" s="147"/>
      <c r="S1" s="147"/>
      <c r="T1" s="147"/>
    </row>
    <row r="2" spans="1:20" hidden="1" x14ac:dyDescent="0.25">
      <c r="Q2" s="147"/>
      <c r="R2" s="147"/>
      <c r="S2" s="147"/>
      <c r="T2" s="147"/>
    </row>
    <row r="3" spans="1:20" ht="10.5" hidden="1" customHeight="1" x14ac:dyDescent="0.25">
      <c r="Q3" s="147"/>
      <c r="R3" s="147"/>
      <c r="S3" s="147"/>
      <c r="T3" s="147"/>
    </row>
    <row r="4" spans="1:20" hidden="1" x14ac:dyDescent="0.25">
      <c r="Q4" s="147"/>
      <c r="R4" s="147"/>
      <c r="S4" s="147"/>
      <c r="T4" s="147"/>
    </row>
    <row r="5" spans="1:20" hidden="1" x14ac:dyDescent="0.25">
      <c r="Q5" s="147"/>
      <c r="R5" s="147"/>
      <c r="S5" s="147"/>
      <c r="T5" s="147"/>
    </row>
    <row r="6" spans="1:20" hidden="1" x14ac:dyDescent="0.25">
      <c r="Q6" s="147"/>
      <c r="R6" s="147"/>
      <c r="S6" s="147"/>
      <c r="T6" s="147"/>
    </row>
    <row r="7" spans="1:20" hidden="1" x14ac:dyDescent="0.25">
      <c r="Q7" s="147"/>
      <c r="R7" s="147"/>
      <c r="S7" s="147"/>
      <c r="T7" s="147"/>
    </row>
    <row r="8" spans="1:20" hidden="1" x14ac:dyDescent="0.25">
      <c r="Q8" s="147"/>
      <c r="R8" s="147"/>
      <c r="S8" s="147"/>
      <c r="T8" s="147"/>
    </row>
    <row r="9" spans="1:20" hidden="1" x14ac:dyDescent="0.25">
      <c r="Q9" s="147"/>
      <c r="R9" s="147"/>
      <c r="S9" s="147"/>
      <c r="T9" s="147"/>
    </row>
    <row r="10" spans="1:20" ht="18.75" x14ac:dyDescent="0.3">
      <c r="A10" s="148" t="s">
        <v>366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Q10" s="147"/>
      <c r="R10" s="147"/>
      <c r="S10" s="147"/>
      <c r="T10" s="147"/>
    </row>
    <row r="11" spans="1:20" ht="2.2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Q11" s="147"/>
      <c r="R11" s="147"/>
      <c r="S11" s="147"/>
      <c r="T11" s="147"/>
    </row>
    <row r="12" spans="1:20" ht="19.5" x14ac:dyDescent="0.35">
      <c r="A12" s="176" t="s">
        <v>367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Q12" s="147"/>
      <c r="R12" s="147"/>
      <c r="S12" s="147"/>
      <c r="T12" s="147"/>
    </row>
    <row r="13" spans="1:20" ht="18.75" hidden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Q13" s="147"/>
      <c r="R13" s="147"/>
      <c r="S13" s="147"/>
      <c r="T13" s="147"/>
    </row>
    <row r="14" spans="1:20" ht="19.5" x14ac:dyDescent="0.35">
      <c r="A14" s="176" t="s">
        <v>119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Q14" s="147"/>
      <c r="R14" s="147"/>
      <c r="S14" s="147"/>
      <c r="T14" s="147"/>
    </row>
    <row r="15" spans="1:20" ht="3.7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Q15" s="147"/>
      <c r="R15" s="147"/>
      <c r="S15" s="147"/>
      <c r="T15" s="147"/>
    </row>
    <row r="16" spans="1:20" ht="18.75" x14ac:dyDescent="0.3">
      <c r="A16" s="148" t="s">
        <v>368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Q16" s="147"/>
      <c r="R16" s="147"/>
      <c r="S16" s="147"/>
      <c r="T16" s="147"/>
    </row>
    <row r="17" spans="1:20" ht="8.25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Q17" s="147"/>
      <c r="R17" s="147"/>
      <c r="S17" s="147"/>
      <c r="T17" s="147"/>
    </row>
    <row r="18" spans="1:20" ht="15" customHeight="1" x14ac:dyDescent="0.25">
      <c r="A18" s="152" t="s">
        <v>90</v>
      </c>
      <c r="B18" s="204" t="s">
        <v>58</v>
      </c>
      <c r="C18" s="205"/>
      <c r="D18" s="205"/>
      <c r="E18" s="205"/>
      <c r="F18" s="178"/>
      <c r="G18" s="152" t="s">
        <v>91</v>
      </c>
      <c r="H18" s="152" t="s">
        <v>92</v>
      </c>
      <c r="I18" s="149" t="s">
        <v>93</v>
      </c>
      <c r="J18" s="184"/>
      <c r="K18" s="152" t="s">
        <v>62</v>
      </c>
      <c r="Q18" s="147"/>
      <c r="R18" s="147"/>
      <c r="S18" s="147"/>
      <c r="T18" s="147"/>
    </row>
    <row r="19" spans="1:20" x14ac:dyDescent="0.25">
      <c r="A19" s="153"/>
      <c r="B19" s="179"/>
      <c r="C19" s="206"/>
      <c r="D19" s="206"/>
      <c r="E19" s="206"/>
      <c r="F19" s="180"/>
      <c r="G19" s="153"/>
      <c r="H19" s="153"/>
      <c r="I19" s="150"/>
      <c r="J19" s="211"/>
      <c r="K19" s="153"/>
      <c r="Q19" s="147"/>
      <c r="R19" s="147"/>
      <c r="S19" s="147"/>
      <c r="T19" s="147"/>
    </row>
    <row r="20" spans="1:20" x14ac:dyDescent="0.25">
      <c r="A20" s="153"/>
      <c r="B20" s="179"/>
      <c r="C20" s="206"/>
      <c r="D20" s="206"/>
      <c r="E20" s="206"/>
      <c r="F20" s="180"/>
      <c r="G20" s="153"/>
      <c r="H20" s="153"/>
      <c r="I20" s="150"/>
      <c r="J20" s="211"/>
      <c r="K20" s="153"/>
      <c r="Q20" s="147"/>
      <c r="R20" s="147"/>
      <c r="S20" s="147"/>
      <c r="T20" s="147"/>
    </row>
    <row r="21" spans="1:20" x14ac:dyDescent="0.25">
      <c r="A21" s="154"/>
      <c r="B21" s="181"/>
      <c r="C21" s="207"/>
      <c r="D21" s="207"/>
      <c r="E21" s="207"/>
      <c r="F21" s="182"/>
      <c r="G21" s="154"/>
      <c r="H21" s="154"/>
      <c r="I21" s="151"/>
      <c r="J21" s="186"/>
      <c r="K21" s="154"/>
      <c r="Q21" s="147"/>
      <c r="R21" s="147"/>
      <c r="S21" s="147"/>
      <c r="T21" s="147"/>
    </row>
    <row r="22" spans="1:20" x14ac:dyDescent="0.25">
      <c r="A22" s="12">
        <v>1</v>
      </c>
      <c r="B22" s="172">
        <v>2</v>
      </c>
      <c r="C22" s="187"/>
      <c r="D22" s="187"/>
      <c r="E22" s="187"/>
      <c r="F22" s="173"/>
      <c r="G22" s="12">
        <v>3</v>
      </c>
      <c r="H22" s="12">
        <v>4</v>
      </c>
      <c r="I22" s="172">
        <v>5</v>
      </c>
      <c r="J22" s="173"/>
      <c r="K22" s="51">
        <v>6</v>
      </c>
      <c r="Q22" s="147"/>
      <c r="R22" s="147"/>
      <c r="S22" s="147"/>
      <c r="T22" s="147"/>
    </row>
    <row r="23" spans="1:20" ht="18.75" customHeight="1" x14ac:dyDescent="0.25">
      <c r="A23" s="12"/>
      <c r="B23" s="200" t="s">
        <v>94</v>
      </c>
      <c r="C23" s="201"/>
      <c r="D23" s="201"/>
      <c r="E23" s="201"/>
      <c r="F23" s="202"/>
      <c r="G23" s="12">
        <v>1</v>
      </c>
      <c r="H23" s="12">
        <v>12</v>
      </c>
      <c r="I23" s="158">
        <v>666.66</v>
      </c>
      <c r="J23" s="198"/>
      <c r="K23" s="39">
        <f>H23*I23*G23+0.08+1000</f>
        <v>9000</v>
      </c>
      <c r="L23" s="268"/>
      <c r="M23" s="269"/>
      <c r="N23" s="269"/>
      <c r="O23" s="269"/>
      <c r="Q23" s="147"/>
      <c r="R23" s="147"/>
      <c r="S23" s="147"/>
      <c r="T23" s="147"/>
    </row>
    <row r="24" spans="1:20" ht="41.25" customHeight="1" x14ac:dyDescent="0.25">
      <c r="A24" s="10"/>
      <c r="B24" s="212" t="s">
        <v>95</v>
      </c>
      <c r="C24" s="213"/>
      <c r="D24" s="213"/>
      <c r="E24" s="213"/>
      <c r="F24" s="214"/>
      <c r="G24" s="12">
        <v>1</v>
      </c>
      <c r="H24" s="12">
        <v>12</v>
      </c>
      <c r="I24" s="158">
        <v>303.33999999999997</v>
      </c>
      <c r="J24" s="198"/>
      <c r="K24" s="39"/>
      <c r="L24" s="268"/>
      <c r="M24" s="269"/>
      <c r="N24" s="269"/>
      <c r="O24" s="269"/>
      <c r="Q24" s="147"/>
      <c r="R24" s="147"/>
      <c r="S24" s="147"/>
      <c r="T24" s="147"/>
    </row>
    <row r="25" spans="1:20" ht="19.5" customHeight="1" x14ac:dyDescent="0.25">
      <c r="A25" s="10"/>
      <c r="B25" s="200" t="s">
        <v>169</v>
      </c>
      <c r="C25" s="201"/>
      <c r="D25" s="201"/>
      <c r="E25" s="201"/>
      <c r="F25" s="202"/>
      <c r="G25" s="10">
        <v>1</v>
      </c>
      <c r="H25" s="10">
        <v>12</v>
      </c>
      <c r="I25" s="172">
        <v>50</v>
      </c>
      <c r="J25" s="173"/>
      <c r="K25" s="51"/>
      <c r="Q25" s="147"/>
      <c r="R25" s="147"/>
      <c r="S25" s="147"/>
      <c r="T25" s="147"/>
    </row>
    <row r="26" spans="1:20" ht="27.75" customHeight="1" x14ac:dyDescent="0.25">
      <c r="A26" s="10"/>
      <c r="B26" s="212" t="s">
        <v>96</v>
      </c>
      <c r="C26" s="213"/>
      <c r="D26" s="213"/>
      <c r="E26" s="213"/>
      <c r="F26" s="214"/>
      <c r="G26" s="10"/>
      <c r="H26" s="10"/>
      <c r="I26" s="172"/>
      <c r="J26" s="173"/>
      <c r="K26" s="51"/>
      <c r="Q26" s="147"/>
      <c r="R26" s="147"/>
      <c r="S26" s="147"/>
      <c r="T26" s="147"/>
    </row>
    <row r="27" spans="1:20" ht="33.75" customHeight="1" x14ac:dyDescent="0.25">
      <c r="A27" s="12"/>
      <c r="B27" s="212" t="s">
        <v>97</v>
      </c>
      <c r="C27" s="213"/>
      <c r="D27" s="213"/>
      <c r="E27" s="213"/>
      <c r="F27" s="214"/>
      <c r="G27" s="10"/>
      <c r="H27" s="10"/>
      <c r="I27" s="172"/>
      <c r="J27" s="173"/>
      <c r="K27" s="51"/>
      <c r="Q27" s="147"/>
      <c r="R27" s="147"/>
      <c r="S27" s="147"/>
      <c r="T27" s="147"/>
    </row>
    <row r="28" spans="1:20" ht="18.75" customHeight="1" x14ac:dyDescent="0.25">
      <c r="A28" s="10"/>
      <c r="B28" s="212" t="s">
        <v>98</v>
      </c>
      <c r="C28" s="213"/>
      <c r="D28" s="213"/>
      <c r="E28" s="213"/>
      <c r="F28" s="214"/>
      <c r="G28" s="10"/>
      <c r="H28" s="10"/>
      <c r="I28" s="172"/>
      <c r="J28" s="173"/>
      <c r="K28" s="51"/>
      <c r="Q28" s="147"/>
      <c r="R28" s="147"/>
      <c r="S28" s="147"/>
      <c r="T28" s="147"/>
    </row>
    <row r="29" spans="1:20" ht="18" customHeight="1" x14ac:dyDescent="0.25">
      <c r="A29" s="10"/>
      <c r="B29" s="251" t="s">
        <v>123</v>
      </c>
      <c r="C29" s="252"/>
      <c r="D29" s="252"/>
      <c r="E29" s="252"/>
      <c r="F29" s="253"/>
      <c r="G29" s="12">
        <v>1</v>
      </c>
      <c r="H29" s="12">
        <v>12</v>
      </c>
      <c r="I29" s="158">
        <v>1000</v>
      </c>
      <c r="J29" s="198"/>
      <c r="K29" s="39">
        <f>H29*I29+4000</f>
        <v>16000</v>
      </c>
      <c r="Q29" s="147"/>
      <c r="R29" s="147"/>
      <c r="S29" s="147"/>
      <c r="T29" s="147"/>
    </row>
    <row r="30" spans="1:20" ht="27.75" customHeight="1" x14ac:dyDescent="0.25">
      <c r="A30" s="10"/>
      <c r="B30" s="212" t="s">
        <v>99</v>
      </c>
      <c r="C30" s="213"/>
      <c r="D30" s="213"/>
      <c r="E30" s="213"/>
      <c r="F30" s="214"/>
      <c r="G30" s="10"/>
      <c r="H30" s="10"/>
      <c r="I30" s="172"/>
      <c r="J30" s="173"/>
      <c r="K30" s="51"/>
      <c r="Q30" s="147"/>
      <c r="R30" s="147"/>
      <c r="S30" s="147"/>
      <c r="T30" s="147"/>
    </row>
    <row r="31" spans="1:20" ht="27.75" customHeight="1" x14ac:dyDescent="0.25">
      <c r="A31" s="10"/>
      <c r="B31" s="212" t="s">
        <v>369</v>
      </c>
      <c r="C31" s="213"/>
      <c r="D31" s="213"/>
      <c r="E31" s="213"/>
      <c r="F31" s="214"/>
      <c r="G31" s="10"/>
      <c r="H31" s="10"/>
      <c r="I31" s="172"/>
      <c r="J31" s="173"/>
      <c r="K31" s="51"/>
      <c r="Q31" s="147"/>
      <c r="R31" s="147"/>
      <c r="S31" s="147"/>
      <c r="T31" s="147"/>
    </row>
    <row r="32" spans="1:20" ht="18" customHeight="1" x14ac:dyDescent="0.25">
      <c r="A32" s="188" t="s">
        <v>37</v>
      </c>
      <c r="B32" s="189"/>
      <c r="C32" s="189"/>
      <c r="D32" s="189"/>
      <c r="E32" s="189"/>
      <c r="F32" s="190"/>
      <c r="G32" s="21" t="s">
        <v>55</v>
      </c>
      <c r="H32" s="21" t="s">
        <v>55</v>
      </c>
      <c r="I32" s="188" t="s">
        <v>55</v>
      </c>
      <c r="J32" s="190"/>
      <c r="K32" s="40">
        <f>SUM(K23:K30)</f>
        <v>25000</v>
      </c>
      <c r="Q32" s="147"/>
      <c r="R32" s="147"/>
      <c r="S32" s="147"/>
      <c r="T32" s="147"/>
    </row>
    <row r="33" spans="1:20" ht="7.5" customHeight="1" x14ac:dyDescent="0.25">
      <c r="Q33" s="147"/>
      <c r="R33" s="147"/>
      <c r="S33" s="147"/>
      <c r="T33" s="147"/>
    </row>
    <row r="34" spans="1:20" ht="7.5" customHeight="1" x14ac:dyDescent="0.25">
      <c r="Q34" s="147"/>
      <c r="R34" s="147"/>
      <c r="S34" s="147"/>
      <c r="T34" s="147"/>
    </row>
    <row r="35" spans="1:20" ht="6" hidden="1" customHeight="1" x14ac:dyDescent="0.25">
      <c r="Q35" s="147"/>
      <c r="R35" s="147"/>
      <c r="S35" s="147"/>
      <c r="T35" s="147"/>
    </row>
    <row r="36" spans="1:20" hidden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Q36" s="147"/>
      <c r="R36" s="147"/>
      <c r="S36" s="147"/>
      <c r="T36" s="147"/>
    </row>
    <row r="37" spans="1:20" x14ac:dyDescent="0.25">
      <c r="Q37" s="147"/>
      <c r="R37" s="147"/>
      <c r="S37" s="147"/>
      <c r="T37" s="147"/>
    </row>
    <row r="38" spans="1:20" x14ac:dyDescent="0.25">
      <c r="Q38" s="147"/>
      <c r="R38" s="147"/>
      <c r="S38" s="147"/>
      <c r="T38" s="147"/>
    </row>
    <row r="39" spans="1:20" x14ac:dyDescent="0.25">
      <c r="Q39" s="147"/>
      <c r="R39" s="147"/>
      <c r="S39" s="147"/>
      <c r="T39" s="147"/>
    </row>
    <row r="40" spans="1:20" x14ac:dyDescent="0.25">
      <c r="Q40" s="147"/>
      <c r="R40" s="147"/>
      <c r="S40" s="147"/>
      <c r="T40" s="147"/>
    </row>
    <row r="41" spans="1:20" x14ac:dyDescent="0.25">
      <c r="Q41" s="147"/>
      <c r="R41" s="147"/>
      <c r="S41" s="147"/>
      <c r="T41" s="147"/>
    </row>
    <row r="42" spans="1:20" x14ac:dyDescent="0.25">
      <c r="Q42" s="147"/>
      <c r="R42" s="147"/>
      <c r="S42" s="147"/>
      <c r="T42" s="147"/>
    </row>
    <row r="43" spans="1:20" x14ac:dyDescent="0.25">
      <c r="Q43" s="147"/>
      <c r="R43" s="147"/>
      <c r="S43" s="147"/>
      <c r="T43" s="147"/>
    </row>
    <row r="44" spans="1:20" x14ac:dyDescent="0.25">
      <c r="Q44" s="147"/>
      <c r="R44" s="147"/>
      <c r="S44" s="147"/>
      <c r="T44" s="147"/>
    </row>
    <row r="45" spans="1:20" x14ac:dyDescent="0.25">
      <c r="Q45" s="147"/>
      <c r="R45" s="147"/>
      <c r="S45" s="147"/>
      <c r="T45" s="147"/>
    </row>
    <row r="46" spans="1:20" x14ac:dyDescent="0.25">
      <c r="Q46" s="147"/>
      <c r="R46" s="147"/>
      <c r="S46" s="147"/>
      <c r="T46" s="147"/>
    </row>
    <row r="47" spans="1:20" x14ac:dyDescent="0.25">
      <c r="Q47" s="147"/>
      <c r="R47" s="147"/>
      <c r="S47" s="147"/>
      <c r="T47" s="147"/>
    </row>
    <row r="48" spans="1:20" x14ac:dyDescent="0.25">
      <c r="Q48" s="147"/>
      <c r="R48" s="147"/>
      <c r="S48" s="147"/>
      <c r="T48" s="147"/>
    </row>
    <row r="49" spans="17:20" x14ac:dyDescent="0.25">
      <c r="Q49" s="147"/>
      <c r="R49" s="147"/>
      <c r="S49" s="147"/>
      <c r="T49" s="147"/>
    </row>
    <row r="50" spans="17:20" x14ac:dyDescent="0.25">
      <c r="Q50" s="147"/>
      <c r="R50" s="147"/>
      <c r="S50" s="147"/>
      <c r="T50" s="147"/>
    </row>
    <row r="51" spans="17:20" x14ac:dyDescent="0.25">
      <c r="Q51" s="147"/>
      <c r="R51" s="147"/>
      <c r="S51" s="147"/>
      <c r="T51" s="147"/>
    </row>
    <row r="52" spans="17:20" x14ac:dyDescent="0.25">
      <c r="Q52" s="147"/>
      <c r="R52" s="147"/>
      <c r="S52" s="147"/>
      <c r="T52" s="147"/>
    </row>
    <row r="53" spans="17:20" x14ac:dyDescent="0.25">
      <c r="Q53" s="147"/>
      <c r="R53" s="147"/>
      <c r="S53" s="147"/>
      <c r="T53" s="147"/>
    </row>
    <row r="54" spans="17:20" x14ac:dyDescent="0.25">
      <c r="Q54" s="147"/>
      <c r="R54" s="147"/>
      <c r="S54" s="147"/>
      <c r="T54" s="147"/>
    </row>
    <row r="55" spans="17:20" x14ac:dyDescent="0.25">
      <c r="Q55" s="147"/>
      <c r="R55" s="147"/>
      <c r="S55" s="147"/>
      <c r="T55" s="147"/>
    </row>
    <row r="56" spans="17:20" x14ac:dyDescent="0.25">
      <c r="Q56" s="147"/>
      <c r="R56" s="147"/>
      <c r="S56" s="147"/>
      <c r="T56" s="147"/>
    </row>
    <row r="57" spans="17:20" x14ac:dyDescent="0.25">
      <c r="Q57" s="147"/>
      <c r="R57" s="147"/>
      <c r="S57" s="147"/>
      <c r="T57" s="147"/>
    </row>
    <row r="58" spans="17:20" x14ac:dyDescent="0.25">
      <c r="Q58" s="147"/>
      <c r="R58" s="147"/>
      <c r="S58" s="147"/>
      <c r="T58" s="147"/>
    </row>
    <row r="59" spans="17:20" x14ac:dyDescent="0.25">
      <c r="Q59" s="147"/>
      <c r="R59" s="147"/>
      <c r="S59" s="147"/>
      <c r="T59" s="147"/>
    </row>
    <row r="60" spans="17:20" x14ac:dyDescent="0.25">
      <c r="Q60" s="147"/>
      <c r="R60" s="147"/>
      <c r="S60" s="147"/>
      <c r="T60" s="147"/>
    </row>
    <row r="61" spans="17:20" x14ac:dyDescent="0.25">
      <c r="Q61" s="147"/>
      <c r="R61" s="147"/>
      <c r="S61" s="147"/>
      <c r="T61" s="147"/>
    </row>
    <row r="62" spans="17:20" x14ac:dyDescent="0.25">
      <c r="Q62" s="147"/>
      <c r="R62" s="147"/>
      <c r="S62" s="147"/>
      <c r="T62" s="147"/>
    </row>
    <row r="63" spans="17:20" x14ac:dyDescent="0.25">
      <c r="Q63" s="147"/>
      <c r="R63" s="147"/>
      <c r="S63" s="147"/>
      <c r="T63" s="147"/>
    </row>
    <row r="64" spans="17:20" x14ac:dyDescent="0.25">
      <c r="Q64" s="147"/>
      <c r="R64" s="147"/>
      <c r="S64" s="147"/>
      <c r="T64" s="147"/>
    </row>
    <row r="65" spans="17:20" x14ac:dyDescent="0.25">
      <c r="Q65" s="147"/>
      <c r="R65" s="147"/>
      <c r="S65" s="147"/>
      <c r="T65" s="147"/>
    </row>
    <row r="66" spans="17:20" x14ac:dyDescent="0.25">
      <c r="Q66" s="147"/>
      <c r="R66" s="147"/>
      <c r="S66" s="147"/>
      <c r="T66" s="147"/>
    </row>
    <row r="67" spans="17:20" x14ac:dyDescent="0.25">
      <c r="Q67" s="147"/>
      <c r="R67" s="147"/>
      <c r="S67" s="147"/>
      <c r="T67" s="147"/>
    </row>
    <row r="68" spans="17:20" x14ac:dyDescent="0.25">
      <c r="Q68" s="147"/>
      <c r="R68" s="147"/>
      <c r="S68" s="147"/>
      <c r="T68" s="147"/>
    </row>
    <row r="69" spans="17:20" x14ac:dyDescent="0.25">
      <c r="Q69" s="147"/>
      <c r="R69" s="147"/>
      <c r="S69" s="147"/>
      <c r="T69" s="147"/>
    </row>
    <row r="70" spans="17:20" x14ac:dyDescent="0.25">
      <c r="Q70" s="147"/>
      <c r="R70" s="147"/>
      <c r="S70" s="147"/>
      <c r="T70" s="147"/>
    </row>
    <row r="71" spans="17:20" x14ac:dyDescent="0.25">
      <c r="Q71" s="147"/>
      <c r="R71" s="147"/>
      <c r="S71" s="147"/>
      <c r="T71" s="147"/>
    </row>
    <row r="72" spans="17:20" x14ac:dyDescent="0.25">
      <c r="Q72" s="147"/>
      <c r="R72" s="147"/>
      <c r="S72" s="147"/>
      <c r="T72" s="147"/>
    </row>
    <row r="73" spans="17:20" x14ac:dyDescent="0.25">
      <c r="Q73" s="147"/>
      <c r="R73" s="147"/>
      <c r="S73" s="147"/>
      <c r="T73" s="147"/>
    </row>
    <row r="74" spans="17:20" x14ac:dyDescent="0.25">
      <c r="Q74" s="147"/>
      <c r="R74" s="147"/>
      <c r="S74" s="147"/>
      <c r="T74" s="147"/>
    </row>
    <row r="75" spans="17:20" x14ac:dyDescent="0.25">
      <c r="Q75" s="147"/>
      <c r="R75" s="147"/>
      <c r="S75" s="147"/>
      <c r="T75" s="147"/>
    </row>
    <row r="76" spans="17:20" x14ac:dyDescent="0.25">
      <c r="Q76" s="147"/>
      <c r="R76" s="147"/>
      <c r="S76" s="147"/>
      <c r="T76" s="147"/>
    </row>
    <row r="77" spans="17:20" x14ac:dyDescent="0.25">
      <c r="Q77" s="147"/>
      <c r="R77" s="147"/>
      <c r="S77" s="147"/>
      <c r="T77" s="147"/>
    </row>
    <row r="78" spans="17:20" x14ac:dyDescent="0.25">
      <c r="Q78" s="147"/>
      <c r="R78" s="147"/>
      <c r="S78" s="147"/>
      <c r="T78" s="147"/>
    </row>
    <row r="79" spans="17:20" x14ac:dyDescent="0.25">
      <c r="Q79" s="147"/>
      <c r="R79" s="147"/>
      <c r="S79" s="147"/>
      <c r="T79" s="147"/>
    </row>
    <row r="80" spans="17:20" x14ac:dyDescent="0.25">
      <c r="Q80" s="147"/>
      <c r="R80" s="147"/>
      <c r="S80" s="147"/>
      <c r="T80" s="147"/>
    </row>
    <row r="81" spans="17:20" x14ac:dyDescent="0.25">
      <c r="Q81" s="147"/>
      <c r="R81" s="147"/>
      <c r="S81" s="147"/>
      <c r="T81" s="147"/>
    </row>
    <row r="82" spans="17:20" x14ac:dyDescent="0.25">
      <c r="Q82" s="147"/>
      <c r="R82" s="147"/>
      <c r="S82" s="147"/>
      <c r="T82" s="147"/>
    </row>
    <row r="83" spans="17:20" x14ac:dyDescent="0.25">
      <c r="Q83" s="147"/>
      <c r="R83" s="147"/>
      <c r="S83" s="147"/>
      <c r="T83" s="147"/>
    </row>
    <row r="84" spans="17:20" x14ac:dyDescent="0.25">
      <c r="Q84" s="147"/>
      <c r="R84" s="147"/>
      <c r="S84" s="147"/>
      <c r="T84" s="147"/>
    </row>
    <row r="85" spans="17:20" x14ac:dyDescent="0.25">
      <c r="Q85" s="147"/>
      <c r="R85" s="147"/>
      <c r="S85" s="147"/>
      <c r="T85" s="147"/>
    </row>
    <row r="86" spans="17:20" x14ac:dyDescent="0.25">
      <c r="Q86" s="147"/>
      <c r="R86" s="147"/>
      <c r="S86" s="147"/>
      <c r="T86" s="147"/>
    </row>
    <row r="87" spans="17:20" x14ac:dyDescent="0.25">
      <c r="Q87" s="147"/>
      <c r="R87" s="147"/>
      <c r="S87" s="147"/>
      <c r="T87" s="147"/>
    </row>
    <row r="88" spans="17:20" x14ac:dyDescent="0.25">
      <c r="Q88" s="147"/>
      <c r="R88" s="147"/>
      <c r="S88" s="147"/>
      <c r="T88" s="147"/>
    </row>
    <row r="89" spans="17:20" x14ac:dyDescent="0.25">
      <c r="Q89" s="147"/>
      <c r="R89" s="147"/>
      <c r="S89" s="147"/>
      <c r="T89" s="147"/>
    </row>
    <row r="90" spans="17:20" x14ac:dyDescent="0.25">
      <c r="Q90" s="147"/>
      <c r="R90" s="147"/>
      <c r="S90" s="147"/>
      <c r="T90" s="147"/>
    </row>
    <row r="91" spans="17:20" x14ac:dyDescent="0.25">
      <c r="Q91" s="147"/>
      <c r="R91" s="147"/>
      <c r="S91" s="147"/>
      <c r="T91" s="147"/>
    </row>
    <row r="92" spans="17:20" x14ac:dyDescent="0.25">
      <c r="Q92" s="147"/>
      <c r="R92" s="147"/>
      <c r="S92" s="147"/>
      <c r="T92" s="147"/>
    </row>
    <row r="93" spans="17:20" x14ac:dyDescent="0.25">
      <c r="Q93" s="147"/>
      <c r="R93" s="147"/>
      <c r="S93" s="147"/>
      <c r="T93" s="147"/>
    </row>
    <row r="94" spans="17:20" x14ac:dyDescent="0.25">
      <c r="Q94" s="147"/>
      <c r="R94" s="147"/>
      <c r="S94" s="147"/>
      <c r="T94" s="147"/>
    </row>
    <row r="95" spans="17:20" x14ac:dyDescent="0.25">
      <c r="Q95" s="147"/>
      <c r="R95" s="147"/>
      <c r="S95" s="147"/>
      <c r="T95" s="147"/>
    </row>
    <row r="96" spans="17:20" x14ac:dyDescent="0.25">
      <c r="Q96" s="147"/>
      <c r="R96" s="147"/>
      <c r="S96" s="147"/>
      <c r="T96" s="147"/>
    </row>
    <row r="97" spans="17:20" x14ac:dyDescent="0.25">
      <c r="Q97" s="147"/>
      <c r="R97" s="147"/>
      <c r="S97" s="147"/>
      <c r="T97" s="147"/>
    </row>
    <row r="98" spans="17:20" x14ac:dyDescent="0.25">
      <c r="Q98" s="147"/>
      <c r="R98" s="147"/>
      <c r="S98" s="147"/>
      <c r="T98" s="147"/>
    </row>
    <row r="99" spans="17:20" x14ac:dyDescent="0.25">
      <c r="Q99" s="147"/>
      <c r="R99" s="147"/>
      <c r="S99" s="147"/>
      <c r="T99" s="147"/>
    </row>
    <row r="100" spans="17:20" x14ac:dyDescent="0.25">
      <c r="Q100" s="147"/>
      <c r="R100" s="147"/>
      <c r="S100" s="147"/>
      <c r="T100" s="147"/>
    </row>
    <row r="101" spans="17:20" x14ac:dyDescent="0.25">
      <c r="Q101" s="147"/>
      <c r="R101" s="147"/>
      <c r="S101" s="147"/>
      <c r="T101" s="147"/>
    </row>
    <row r="102" spans="17:20" x14ac:dyDescent="0.25">
      <c r="Q102" s="147"/>
      <c r="R102" s="147"/>
      <c r="S102" s="147"/>
      <c r="T102" s="147"/>
    </row>
    <row r="103" spans="17:20" x14ac:dyDescent="0.25">
      <c r="Q103" s="147"/>
      <c r="R103" s="147"/>
      <c r="S103" s="147"/>
      <c r="T103" s="147"/>
    </row>
    <row r="104" spans="17:20" x14ac:dyDescent="0.25">
      <c r="Q104" s="147"/>
      <c r="R104" s="147"/>
      <c r="S104" s="147"/>
      <c r="T104" s="147"/>
    </row>
    <row r="105" spans="17:20" x14ac:dyDescent="0.25">
      <c r="Q105" s="147"/>
      <c r="R105" s="147"/>
      <c r="S105" s="147"/>
      <c r="T105" s="147"/>
    </row>
    <row r="106" spans="17:20" x14ac:dyDescent="0.25">
      <c r="Q106" s="147"/>
      <c r="R106" s="147"/>
      <c r="S106" s="147"/>
      <c r="T106" s="147"/>
    </row>
    <row r="107" spans="17:20" x14ac:dyDescent="0.25">
      <c r="Q107" s="147"/>
      <c r="R107" s="147"/>
      <c r="S107" s="147"/>
      <c r="T107" s="147"/>
    </row>
    <row r="108" spans="17:20" x14ac:dyDescent="0.25">
      <c r="Q108" s="147"/>
      <c r="R108" s="147"/>
      <c r="S108" s="147"/>
      <c r="T108" s="147"/>
    </row>
    <row r="109" spans="17:20" x14ac:dyDescent="0.25">
      <c r="Q109" s="147"/>
      <c r="R109" s="147"/>
      <c r="S109" s="147"/>
      <c r="T109" s="147"/>
    </row>
    <row r="110" spans="17:20" x14ac:dyDescent="0.25">
      <c r="Q110" s="147"/>
      <c r="R110" s="147"/>
      <c r="S110" s="147"/>
      <c r="T110" s="147"/>
    </row>
    <row r="111" spans="17:20" x14ac:dyDescent="0.25">
      <c r="Q111" s="147"/>
      <c r="R111" s="147"/>
      <c r="S111" s="147"/>
      <c r="T111" s="147"/>
    </row>
    <row r="112" spans="17:20" x14ac:dyDescent="0.25">
      <c r="Q112" s="147"/>
      <c r="R112" s="147"/>
      <c r="S112" s="147"/>
      <c r="T112" s="147"/>
    </row>
    <row r="113" spans="17:20" x14ac:dyDescent="0.25">
      <c r="Q113" s="147"/>
      <c r="R113" s="147"/>
      <c r="S113" s="147"/>
      <c r="T113" s="147"/>
    </row>
    <row r="114" spans="17:20" x14ac:dyDescent="0.25">
      <c r="Q114" s="147"/>
      <c r="R114" s="147"/>
      <c r="S114" s="147"/>
      <c r="T114" s="147"/>
    </row>
    <row r="115" spans="17:20" x14ac:dyDescent="0.25">
      <c r="Q115" s="147"/>
      <c r="R115" s="147"/>
      <c r="S115" s="147"/>
      <c r="T115" s="147"/>
    </row>
    <row r="116" spans="17:20" x14ac:dyDescent="0.25">
      <c r="Q116" s="147"/>
      <c r="R116" s="147"/>
      <c r="S116" s="147"/>
      <c r="T116" s="147"/>
    </row>
    <row r="117" spans="17:20" x14ac:dyDescent="0.25">
      <c r="Q117" s="147"/>
      <c r="R117" s="147"/>
      <c r="S117" s="147"/>
      <c r="T117" s="147"/>
    </row>
    <row r="118" spans="17:20" x14ac:dyDescent="0.25">
      <c r="Q118" s="147"/>
      <c r="R118" s="147"/>
      <c r="S118" s="147"/>
      <c r="T118" s="147"/>
    </row>
    <row r="119" spans="17:20" x14ac:dyDescent="0.25">
      <c r="Q119" s="147"/>
      <c r="R119" s="147"/>
      <c r="S119" s="147"/>
      <c r="T119" s="147"/>
    </row>
    <row r="120" spans="17:20" x14ac:dyDescent="0.25">
      <c r="Q120" s="147"/>
      <c r="R120" s="147"/>
      <c r="S120" s="147"/>
      <c r="T120" s="147"/>
    </row>
    <row r="121" spans="17:20" x14ac:dyDescent="0.25">
      <c r="Q121" s="147"/>
      <c r="R121" s="147"/>
    </row>
    <row r="122" spans="17:20" x14ac:dyDescent="0.25">
      <c r="Q122" s="147"/>
      <c r="R122" s="147"/>
    </row>
    <row r="123" spans="17:20" x14ac:dyDescent="0.25">
      <c r="Q123" s="147"/>
      <c r="R123" s="147"/>
    </row>
    <row r="124" spans="17:20" x14ac:dyDescent="0.25">
      <c r="Q124" s="147"/>
      <c r="R124" s="147"/>
    </row>
    <row r="125" spans="17:20" x14ac:dyDescent="0.25">
      <c r="Q125" s="147"/>
      <c r="R125" s="147"/>
    </row>
    <row r="126" spans="17:20" x14ac:dyDescent="0.25">
      <c r="Q126" s="147"/>
      <c r="R126" s="147"/>
    </row>
    <row r="127" spans="17:20" x14ac:dyDescent="0.25">
      <c r="Q127" s="147"/>
      <c r="R127" s="147"/>
    </row>
    <row r="128" spans="17:20" x14ac:dyDescent="0.25">
      <c r="Q128" s="147"/>
      <c r="R128" s="147"/>
    </row>
    <row r="129" spans="17:18" x14ac:dyDescent="0.25">
      <c r="Q129" s="147"/>
      <c r="R129" s="147"/>
    </row>
    <row r="130" spans="17:18" x14ac:dyDescent="0.25">
      <c r="Q130" s="147"/>
      <c r="R130" s="147"/>
    </row>
    <row r="131" spans="17:18" x14ac:dyDescent="0.25">
      <c r="Q131" s="147"/>
      <c r="R131" s="147"/>
    </row>
    <row r="132" spans="17:18" x14ac:dyDescent="0.25">
      <c r="Q132" s="147"/>
      <c r="R132" s="147"/>
    </row>
    <row r="133" spans="17:18" x14ac:dyDescent="0.25">
      <c r="Q133" s="147"/>
      <c r="R133" s="147"/>
    </row>
    <row r="134" spans="17:18" x14ac:dyDescent="0.25">
      <c r="Q134" s="147"/>
      <c r="R134" s="147"/>
    </row>
    <row r="135" spans="17:18" x14ac:dyDescent="0.25">
      <c r="Q135" s="147"/>
      <c r="R135" s="147"/>
    </row>
    <row r="136" spans="17:18" x14ac:dyDescent="0.25">
      <c r="Q136" s="147"/>
      <c r="R136" s="147"/>
    </row>
    <row r="137" spans="17:18" x14ac:dyDescent="0.25">
      <c r="Q137" s="147"/>
      <c r="R137" s="147"/>
    </row>
  </sheetData>
  <mergeCells count="290">
    <mergeCell ref="Q1:R1"/>
    <mergeCell ref="S1:T1"/>
    <mergeCell ref="Q2:R2"/>
    <mergeCell ref="S2:T2"/>
    <mergeCell ref="Q3:R3"/>
    <mergeCell ref="S3:T3"/>
    <mergeCell ref="Q7:R7"/>
    <mergeCell ref="S7:T7"/>
    <mergeCell ref="Q8:R8"/>
    <mergeCell ref="S8:T8"/>
    <mergeCell ref="Q9:R9"/>
    <mergeCell ref="S9:T9"/>
    <mergeCell ref="Q4:R4"/>
    <mergeCell ref="S4:T4"/>
    <mergeCell ref="Q5:R5"/>
    <mergeCell ref="S5:T5"/>
    <mergeCell ref="Q6:R6"/>
    <mergeCell ref="S6:T6"/>
    <mergeCell ref="Q13:R13"/>
    <mergeCell ref="S13:T13"/>
    <mergeCell ref="A14:K14"/>
    <mergeCell ref="Q14:R14"/>
    <mergeCell ref="S14:T14"/>
    <mergeCell ref="Q15:R15"/>
    <mergeCell ref="S15:T15"/>
    <mergeCell ref="A10:K10"/>
    <mergeCell ref="Q10:R10"/>
    <mergeCell ref="S10:T10"/>
    <mergeCell ref="Q11:R11"/>
    <mergeCell ref="S11:T11"/>
    <mergeCell ref="A12:K12"/>
    <mergeCell ref="Q12:R12"/>
    <mergeCell ref="S12:T12"/>
    <mergeCell ref="A16:K16"/>
    <mergeCell ref="Q16:R16"/>
    <mergeCell ref="S16:T16"/>
    <mergeCell ref="Q17:R17"/>
    <mergeCell ref="S17:T17"/>
    <mergeCell ref="A18:A21"/>
    <mergeCell ref="B18:F21"/>
    <mergeCell ref="G18:G21"/>
    <mergeCell ref="H18:H21"/>
    <mergeCell ref="I18:J21"/>
    <mergeCell ref="K18:K21"/>
    <mergeCell ref="Q18:R18"/>
    <mergeCell ref="S18:T18"/>
    <mergeCell ref="Q19:R19"/>
    <mergeCell ref="S19:T19"/>
    <mergeCell ref="Q20:R20"/>
    <mergeCell ref="S20:T20"/>
    <mergeCell ref="Q21:R21"/>
    <mergeCell ref="S21:T21"/>
    <mergeCell ref="I24:J24"/>
    <mergeCell ref="Q24:R24"/>
    <mergeCell ref="S24:T24"/>
    <mergeCell ref="B25:F25"/>
    <mergeCell ref="I25:J25"/>
    <mergeCell ref="Q25:R25"/>
    <mergeCell ref="S25:T25"/>
    <mergeCell ref="B22:F22"/>
    <mergeCell ref="I22:J22"/>
    <mergeCell ref="Q22:R22"/>
    <mergeCell ref="S22:T22"/>
    <mergeCell ref="B23:F23"/>
    <mergeCell ref="I23:J23"/>
    <mergeCell ref="L23:O24"/>
    <mergeCell ref="Q23:R23"/>
    <mergeCell ref="S23:T23"/>
    <mergeCell ref="B24:F24"/>
    <mergeCell ref="B28:F28"/>
    <mergeCell ref="I28:J28"/>
    <mergeCell ref="Q28:R28"/>
    <mergeCell ref="S28:T28"/>
    <mergeCell ref="B29:F29"/>
    <mergeCell ref="I29:J29"/>
    <mergeCell ref="Q29:R29"/>
    <mergeCell ref="S29:T29"/>
    <mergeCell ref="B26:F26"/>
    <mergeCell ref="I26:J26"/>
    <mergeCell ref="Q26:R26"/>
    <mergeCell ref="S26:T26"/>
    <mergeCell ref="B27:F27"/>
    <mergeCell ref="I27:J27"/>
    <mergeCell ref="Q27:R27"/>
    <mergeCell ref="S27:T27"/>
    <mergeCell ref="A32:F32"/>
    <mergeCell ref="I32:J32"/>
    <mergeCell ref="Q32:R32"/>
    <mergeCell ref="S32:T32"/>
    <mergeCell ref="Q33:R33"/>
    <mergeCell ref="S33:T33"/>
    <mergeCell ref="B30:F30"/>
    <mergeCell ref="I30:J30"/>
    <mergeCell ref="Q30:R30"/>
    <mergeCell ref="S30:T30"/>
    <mergeCell ref="B31:F31"/>
    <mergeCell ref="I31:J31"/>
    <mergeCell ref="Q31:R31"/>
    <mergeCell ref="S31:T31"/>
    <mergeCell ref="Q37:R37"/>
    <mergeCell ref="S37:T37"/>
    <mergeCell ref="Q38:R38"/>
    <mergeCell ref="S38:T38"/>
    <mergeCell ref="Q39:R39"/>
    <mergeCell ref="S39:T39"/>
    <mergeCell ref="Q34:R34"/>
    <mergeCell ref="S34:T34"/>
    <mergeCell ref="Q35:R35"/>
    <mergeCell ref="S35:T35"/>
    <mergeCell ref="Q36:R36"/>
    <mergeCell ref="S36:T36"/>
    <mergeCell ref="Q43:R43"/>
    <mergeCell ref="S43:T43"/>
    <mergeCell ref="Q44:R44"/>
    <mergeCell ref="S44:T44"/>
    <mergeCell ref="Q45:R45"/>
    <mergeCell ref="S45:T45"/>
    <mergeCell ref="Q40:R40"/>
    <mergeCell ref="S40:T40"/>
    <mergeCell ref="Q41:R41"/>
    <mergeCell ref="S41:T41"/>
    <mergeCell ref="Q42:R42"/>
    <mergeCell ref="S42:T42"/>
    <mergeCell ref="Q49:R49"/>
    <mergeCell ref="S49:T49"/>
    <mergeCell ref="Q50:R50"/>
    <mergeCell ref="S50:T50"/>
    <mergeCell ref="Q51:R51"/>
    <mergeCell ref="S51:T51"/>
    <mergeCell ref="Q46:R46"/>
    <mergeCell ref="S46:T46"/>
    <mergeCell ref="Q47:R47"/>
    <mergeCell ref="S47:T47"/>
    <mergeCell ref="Q48:R48"/>
    <mergeCell ref="S48:T48"/>
    <mergeCell ref="Q55:R55"/>
    <mergeCell ref="S55:T55"/>
    <mergeCell ref="Q56:R56"/>
    <mergeCell ref="S56:T56"/>
    <mergeCell ref="Q57:R57"/>
    <mergeCell ref="S57:T57"/>
    <mergeCell ref="Q52:R52"/>
    <mergeCell ref="S52:T52"/>
    <mergeCell ref="Q53:R53"/>
    <mergeCell ref="S53:T53"/>
    <mergeCell ref="Q54:R54"/>
    <mergeCell ref="S54:T54"/>
    <mergeCell ref="Q61:R61"/>
    <mergeCell ref="S61:T61"/>
    <mergeCell ref="Q62:R62"/>
    <mergeCell ref="S62:T62"/>
    <mergeCell ref="Q63:R63"/>
    <mergeCell ref="S63:T63"/>
    <mergeCell ref="Q58:R58"/>
    <mergeCell ref="S58:T58"/>
    <mergeCell ref="Q59:R59"/>
    <mergeCell ref="S59:T59"/>
    <mergeCell ref="Q60:R60"/>
    <mergeCell ref="S60:T60"/>
    <mergeCell ref="Q67:R67"/>
    <mergeCell ref="S67:T67"/>
    <mergeCell ref="Q68:R68"/>
    <mergeCell ref="S68:T68"/>
    <mergeCell ref="Q69:R69"/>
    <mergeCell ref="S69:T69"/>
    <mergeCell ref="Q64:R64"/>
    <mergeCell ref="S64:T64"/>
    <mergeCell ref="Q65:R65"/>
    <mergeCell ref="S65:T65"/>
    <mergeCell ref="Q66:R66"/>
    <mergeCell ref="S66:T66"/>
    <mergeCell ref="Q73:R73"/>
    <mergeCell ref="S73:T73"/>
    <mergeCell ref="Q74:R74"/>
    <mergeCell ref="S74:T74"/>
    <mergeCell ref="Q75:R75"/>
    <mergeCell ref="S75:T75"/>
    <mergeCell ref="Q70:R70"/>
    <mergeCell ref="S70:T70"/>
    <mergeCell ref="Q71:R71"/>
    <mergeCell ref="S71:T71"/>
    <mergeCell ref="Q72:R72"/>
    <mergeCell ref="S72:T72"/>
    <mergeCell ref="Q79:R79"/>
    <mergeCell ref="S79:T79"/>
    <mergeCell ref="Q80:R80"/>
    <mergeCell ref="S80:T80"/>
    <mergeCell ref="Q81:R81"/>
    <mergeCell ref="S81:T81"/>
    <mergeCell ref="Q76:R76"/>
    <mergeCell ref="S76:T76"/>
    <mergeCell ref="Q77:R77"/>
    <mergeCell ref="S77:T77"/>
    <mergeCell ref="Q78:R78"/>
    <mergeCell ref="S78:T78"/>
    <mergeCell ref="Q85:R85"/>
    <mergeCell ref="S85:T85"/>
    <mergeCell ref="Q86:R86"/>
    <mergeCell ref="S86:T86"/>
    <mergeCell ref="Q87:R87"/>
    <mergeCell ref="S87:T87"/>
    <mergeCell ref="Q82:R82"/>
    <mergeCell ref="S82:T82"/>
    <mergeCell ref="Q83:R83"/>
    <mergeCell ref="S83:T83"/>
    <mergeCell ref="Q84:R84"/>
    <mergeCell ref="S84:T84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109:R109"/>
    <mergeCell ref="S109:T109"/>
    <mergeCell ref="Q110:R110"/>
    <mergeCell ref="S110:T110"/>
    <mergeCell ref="Q111:R111"/>
    <mergeCell ref="S111:T111"/>
    <mergeCell ref="Q106:R106"/>
    <mergeCell ref="S106:T106"/>
    <mergeCell ref="Q107:R107"/>
    <mergeCell ref="S107:T107"/>
    <mergeCell ref="Q108:R108"/>
    <mergeCell ref="S108:T108"/>
    <mergeCell ref="Q115:R115"/>
    <mergeCell ref="S115:T115"/>
    <mergeCell ref="Q116:R116"/>
    <mergeCell ref="S116:T116"/>
    <mergeCell ref="Q117:R117"/>
    <mergeCell ref="S117:T117"/>
    <mergeCell ref="Q112:R112"/>
    <mergeCell ref="S112:T112"/>
    <mergeCell ref="Q113:R113"/>
    <mergeCell ref="S113:T113"/>
    <mergeCell ref="Q114:R114"/>
    <mergeCell ref="S114:T114"/>
    <mergeCell ref="Q121:R121"/>
    <mergeCell ref="Q122:R122"/>
    <mergeCell ref="Q123:R123"/>
    <mergeCell ref="Q124:R124"/>
    <mergeCell ref="Q125:R125"/>
    <mergeCell ref="Q126:R126"/>
    <mergeCell ref="Q118:R118"/>
    <mergeCell ref="S118:T118"/>
    <mergeCell ref="Q119:R119"/>
    <mergeCell ref="S119:T119"/>
    <mergeCell ref="Q120:R120"/>
    <mergeCell ref="S120:T120"/>
    <mergeCell ref="Q133:R133"/>
    <mergeCell ref="Q134:R134"/>
    <mergeCell ref="Q135:R135"/>
    <mergeCell ref="Q136:R136"/>
    <mergeCell ref="Q137:R137"/>
    <mergeCell ref="Q127:R127"/>
    <mergeCell ref="Q128:R128"/>
    <mergeCell ref="Q129:R129"/>
    <mergeCell ref="Q130:R130"/>
    <mergeCell ref="Q131:R131"/>
    <mergeCell ref="Q132:R132"/>
  </mergeCells>
  <pageMargins left="0.23622047244094488" right="0.23622047244094488" top="0.19685039370078741" bottom="0.19685039370078741" header="0" footer="0"/>
  <pageSetup paperSize="9" scale="9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view="pageBreakPreview" topLeftCell="A10" zoomScaleNormal="100" zoomScaleSheetLayoutView="100" workbookViewId="0">
      <selection activeCell="I26" sqref="I26:J26"/>
    </sheetView>
  </sheetViews>
  <sheetFormatPr defaultRowHeight="15" x14ac:dyDescent="0.25"/>
  <cols>
    <col min="1" max="1" width="13" style="5" customWidth="1"/>
    <col min="2" max="2" width="5.5703125" style="5" customWidth="1"/>
    <col min="3" max="3" width="4.85546875" style="5" customWidth="1"/>
    <col min="4" max="4" width="10.5703125" style="5" customWidth="1"/>
    <col min="5" max="6" width="10.140625" style="5" customWidth="1"/>
    <col min="7" max="7" width="11.28515625" style="5" customWidth="1"/>
    <col min="8" max="8" width="8.42578125" style="5" customWidth="1"/>
    <col min="9" max="9" width="8.85546875" style="5" customWidth="1"/>
    <col min="10" max="10" width="8.28515625" style="5" customWidth="1"/>
    <col min="11" max="11" width="16.140625" style="5" customWidth="1"/>
    <col min="12" max="13" width="15.28515625" style="5" customWidth="1"/>
    <col min="14" max="17" width="9.140625" style="5"/>
    <col min="18" max="18" width="14" style="5" customWidth="1"/>
    <col min="19" max="16384" width="9.140625" style="5"/>
  </cols>
  <sheetData>
    <row r="1" spans="1:20" hidden="1" x14ac:dyDescent="0.25">
      <c r="Q1" s="147"/>
      <c r="R1" s="147"/>
      <c r="S1" s="147"/>
      <c r="T1" s="147"/>
    </row>
    <row r="2" spans="1:20" hidden="1" x14ac:dyDescent="0.25">
      <c r="Q2" s="147"/>
      <c r="R2" s="147"/>
      <c r="S2" s="147"/>
      <c r="T2" s="147"/>
    </row>
    <row r="3" spans="1:20" ht="10.5" hidden="1" customHeight="1" x14ac:dyDescent="0.25">
      <c r="Q3" s="147"/>
      <c r="R3" s="147"/>
      <c r="S3" s="147"/>
      <c r="T3" s="147"/>
    </row>
    <row r="4" spans="1:20" hidden="1" x14ac:dyDescent="0.25">
      <c r="Q4" s="147"/>
      <c r="R4" s="147"/>
      <c r="S4" s="147"/>
      <c r="T4" s="147"/>
    </row>
    <row r="5" spans="1:20" hidden="1" x14ac:dyDescent="0.25">
      <c r="Q5" s="147"/>
      <c r="R5" s="147"/>
      <c r="S5" s="147"/>
      <c r="T5" s="147"/>
    </row>
    <row r="6" spans="1:20" hidden="1" x14ac:dyDescent="0.25">
      <c r="Q6" s="147"/>
      <c r="R6" s="147"/>
      <c r="S6" s="147"/>
      <c r="T6" s="147"/>
    </row>
    <row r="7" spans="1:20" hidden="1" x14ac:dyDescent="0.25">
      <c r="Q7" s="147"/>
      <c r="R7" s="147"/>
      <c r="S7" s="147"/>
      <c r="T7" s="147"/>
    </row>
    <row r="8" spans="1:20" hidden="1" x14ac:dyDescent="0.25">
      <c r="Q8" s="147"/>
      <c r="R8" s="147"/>
      <c r="S8" s="147"/>
      <c r="T8" s="147"/>
    </row>
    <row r="9" spans="1:20" hidden="1" x14ac:dyDescent="0.25">
      <c r="Q9" s="147"/>
      <c r="R9" s="147"/>
      <c r="S9" s="147"/>
      <c r="T9" s="147"/>
    </row>
    <row r="10" spans="1:20" ht="7.5" customHeight="1" x14ac:dyDescent="0.25">
      <c r="Q10" s="147"/>
      <c r="R10" s="147"/>
      <c r="S10" s="147"/>
      <c r="T10" s="147"/>
    </row>
    <row r="11" spans="1:20" ht="6" hidden="1" customHeight="1" x14ac:dyDescent="0.25">
      <c r="Q11" s="147"/>
      <c r="R11" s="147"/>
      <c r="S11" s="147"/>
      <c r="T11" s="147"/>
    </row>
    <row r="12" spans="1:20" hidden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Q12" s="147"/>
      <c r="R12" s="147"/>
      <c r="S12" s="147"/>
      <c r="T12" s="147"/>
    </row>
    <row r="13" spans="1:20" ht="15.75" customHeight="1" x14ac:dyDescent="0.3">
      <c r="A13" s="148" t="s">
        <v>370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Q13" s="147"/>
      <c r="R13" s="147"/>
      <c r="S13" s="147"/>
      <c r="T13" s="147"/>
    </row>
    <row r="14" spans="1:20" ht="8.25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Q14" s="147"/>
      <c r="R14" s="147"/>
      <c r="S14" s="147"/>
      <c r="T14" s="147"/>
    </row>
    <row r="15" spans="1:20" ht="19.5" x14ac:dyDescent="0.35">
      <c r="A15" s="176" t="s">
        <v>371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Q15" s="147"/>
      <c r="R15" s="147"/>
      <c r="S15" s="147"/>
      <c r="T15" s="147"/>
    </row>
    <row r="16" spans="1:20" ht="6.75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Q16" s="147"/>
      <c r="R16" s="147"/>
      <c r="S16" s="147"/>
      <c r="T16" s="147"/>
    </row>
    <row r="17" spans="1:20" ht="19.5" x14ac:dyDescent="0.35">
      <c r="A17" s="176" t="s">
        <v>122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Q17" s="147"/>
      <c r="R17" s="147"/>
      <c r="S17" s="147"/>
      <c r="T17" s="147"/>
    </row>
    <row r="18" spans="1:20" ht="9.75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Q18" s="147"/>
      <c r="R18" s="147"/>
      <c r="S18" s="147"/>
      <c r="T18" s="147"/>
    </row>
    <row r="19" spans="1:20" ht="18.75" x14ac:dyDescent="0.3">
      <c r="A19" s="148" t="s">
        <v>372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Q19" s="147"/>
      <c r="R19" s="147"/>
      <c r="S19" s="147"/>
      <c r="T19" s="147"/>
    </row>
    <row r="20" spans="1:20" ht="6.7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Q20" s="147"/>
      <c r="R20" s="147"/>
      <c r="S20" s="147"/>
      <c r="T20" s="147"/>
    </row>
    <row r="21" spans="1:20" x14ac:dyDescent="0.25">
      <c r="A21" s="152" t="s">
        <v>27</v>
      </c>
      <c r="B21" s="204" t="s">
        <v>11</v>
      </c>
      <c r="C21" s="205"/>
      <c r="D21" s="205"/>
      <c r="E21" s="205"/>
      <c r="F21" s="178"/>
      <c r="G21" s="208" t="s">
        <v>100</v>
      </c>
      <c r="H21" s="152" t="s">
        <v>101</v>
      </c>
      <c r="I21" s="149" t="s">
        <v>102</v>
      </c>
      <c r="J21" s="184"/>
      <c r="K21" s="152" t="s">
        <v>103</v>
      </c>
      <c r="Q21" s="147"/>
      <c r="R21" s="147"/>
      <c r="S21" s="147"/>
      <c r="T21" s="147"/>
    </row>
    <row r="22" spans="1:20" x14ac:dyDescent="0.25">
      <c r="A22" s="177"/>
      <c r="B22" s="179"/>
      <c r="C22" s="206"/>
      <c r="D22" s="206"/>
      <c r="E22" s="206"/>
      <c r="F22" s="180"/>
      <c r="G22" s="209"/>
      <c r="H22" s="153"/>
      <c r="I22" s="150"/>
      <c r="J22" s="211"/>
      <c r="K22" s="153"/>
      <c r="Q22" s="147"/>
      <c r="R22" s="147"/>
      <c r="S22" s="147"/>
      <c r="T22" s="147"/>
    </row>
    <row r="23" spans="1:20" x14ac:dyDescent="0.25">
      <c r="A23" s="177"/>
      <c r="B23" s="179"/>
      <c r="C23" s="206"/>
      <c r="D23" s="206"/>
      <c r="E23" s="206"/>
      <c r="F23" s="180"/>
      <c r="G23" s="209"/>
      <c r="H23" s="153"/>
      <c r="I23" s="150"/>
      <c r="J23" s="211"/>
      <c r="K23" s="153"/>
      <c r="Q23" s="147"/>
      <c r="R23" s="147"/>
      <c r="S23" s="147"/>
      <c r="T23" s="147"/>
    </row>
    <row r="24" spans="1:20" x14ac:dyDescent="0.25">
      <c r="A24" s="166"/>
      <c r="B24" s="181"/>
      <c r="C24" s="207"/>
      <c r="D24" s="207"/>
      <c r="E24" s="207"/>
      <c r="F24" s="182"/>
      <c r="G24" s="210"/>
      <c r="H24" s="154"/>
      <c r="I24" s="151"/>
      <c r="J24" s="186"/>
      <c r="K24" s="154"/>
      <c r="Q24" s="147"/>
      <c r="R24" s="147"/>
      <c r="S24" s="147"/>
      <c r="T24" s="147"/>
    </row>
    <row r="25" spans="1:20" x14ac:dyDescent="0.25">
      <c r="A25" s="12">
        <v>1</v>
      </c>
      <c r="B25" s="172">
        <v>2</v>
      </c>
      <c r="C25" s="187"/>
      <c r="D25" s="187"/>
      <c r="E25" s="187"/>
      <c r="F25" s="173"/>
      <c r="G25" s="12">
        <v>3</v>
      </c>
      <c r="H25" s="12">
        <v>4</v>
      </c>
      <c r="I25" s="172">
        <v>5</v>
      </c>
      <c r="J25" s="173"/>
      <c r="K25" s="51">
        <v>6</v>
      </c>
      <c r="Q25" s="147"/>
      <c r="R25" s="147"/>
      <c r="S25" s="147"/>
      <c r="T25" s="147"/>
    </row>
    <row r="26" spans="1:20" x14ac:dyDescent="0.25">
      <c r="A26" s="12"/>
      <c r="B26" s="200" t="s">
        <v>104</v>
      </c>
      <c r="C26" s="201"/>
      <c r="D26" s="201"/>
      <c r="E26" s="201"/>
      <c r="F26" s="202"/>
      <c r="G26" s="48"/>
      <c r="H26" s="48"/>
      <c r="I26" s="274"/>
      <c r="J26" s="275"/>
      <c r="K26" s="52">
        <v>98000</v>
      </c>
      <c r="Q26" s="147"/>
      <c r="R26" s="147"/>
      <c r="S26" s="147"/>
      <c r="T26" s="147"/>
    </row>
    <row r="27" spans="1:20" x14ac:dyDescent="0.25">
      <c r="A27" s="10"/>
      <c r="B27" s="212" t="s">
        <v>105</v>
      </c>
      <c r="C27" s="213"/>
      <c r="D27" s="213"/>
      <c r="E27" s="213"/>
      <c r="F27" s="214"/>
      <c r="G27" s="48">
        <v>28533</v>
      </c>
      <c r="H27" s="39">
        <v>5.2569999999999997</v>
      </c>
      <c r="I27" s="265">
        <v>7</v>
      </c>
      <c r="J27" s="266"/>
      <c r="K27" s="39">
        <v>98000</v>
      </c>
      <c r="L27" s="5">
        <v>85000</v>
      </c>
      <c r="Q27" s="147"/>
      <c r="R27" s="147"/>
      <c r="S27" s="147"/>
      <c r="T27" s="147"/>
    </row>
    <row r="28" spans="1:20" ht="31.5" customHeight="1" x14ac:dyDescent="0.25">
      <c r="A28" s="10"/>
      <c r="B28" s="212" t="s">
        <v>173</v>
      </c>
      <c r="C28" s="213"/>
      <c r="D28" s="213"/>
      <c r="E28" s="213"/>
      <c r="F28" s="214"/>
      <c r="G28" s="48"/>
      <c r="H28" s="48"/>
      <c r="I28" s="265"/>
      <c r="J28" s="266"/>
      <c r="K28" s="54"/>
      <c r="Q28" s="147"/>
      <c r="R28" s="147"/>
      <c r="S28" s="147"/>
      <c r="T28" s="147"/>
    </row>
    <row r="29" spans="1:20" x14ac:dyDescent="0.25">
      <c r="A29" s="10"/>
      <c r="B29" s="212" t="s">
        <v>162</v>
      </c>
      <c r="C29" s="213"/>
      <c r="D29" s="213"/>
      <c r="E29" s="213"/>
      <c r="F29" s="214"/>
      <c r="G29" s="48"/>
      <c r="H29" s="48"/>
      <c r="I29" s="265"/>
      <c r="J29" s="266"/>
      <c r="K29" s="52">
        <f>K30</f>
        <v>10000</v>
      </c>
      <c r="Q29" s="147"/>
      <c r="R29" s="147"/>
      <c r="S29" s="147"/>
      <c r="T29" s="147"/>
    </row>
    <row r="30" spans="1:20" ht="15" customHeight="1" x14ac:dyDescent="0.25">
      <c r="A30" s="12"/>
      <c r="B30" s="212" t="s">
        <v>105</v>
      </c>
      <c r="C30" s="213"/>
      <c r="D30" s="213"/>
      <c r="E30" s="213"/>
      <c r="F30" s="214"/>
      <c r="G30" s="48"/>
      <c r="H30" s="48"/>
      <c r="I30" s="265"/>
      <c r="J30" s="266"/>
      <c r="K30" s="54">
        <v>10000</v>
      </c>
      <c r="Q30" s="147"/>
      <c r="R30" s="147"/>
      <c r="S30" s="147"/>
      <c r="T30" s="147"/>
    </row>
    <row r="31" spans="1:20" ht="15" customHeight="1" x14ac:dyDescent="0.25">
      <c r="A31" s="10"/>
      <c r="B31" s="251" t="s">
        <v>325</v>
      </c>
      <c r="C31" s="252"/>
      <c r="D31" s="252"/>
      <c r="E31" s="252"/>
      <c r="F31" s="253"/>
      <c r="G31" s="48"/>
      <c r="H31" s="48"/>
      <c r="I31" s="265"/>
      <c r="J31" s="266"/>
      <c r="K31" s="52">
        <v>98000</v>
      </c>
      <c r="Q31" s="147"/>
      <c r="R31" s="147"/>
      <c r="S31" s="147"/>
      <c r="T31" s="147"/>
    </row>
    <row r="32" spans="1:20" ht="15" customHeight="1" x14ac:dyDescent="0.25">
      <c r="A32" s="10"/>
      <c r="B32" s="212" t="s">
        <v>105</v>
      </c>
      <c r="C32" s="213"/>
      <c r="D32" s="213"/>
      <c r="E32" s="213"/>
      <c r="F32" s="214"/>
      <c r="G32" s="48"/>
      <c r="H32" s="48"/>
      <c r="I32" s="265"/>
      <c r="J32" s="266"/>
      <c r="K32" s="54">
        <v>98000</v>
      </c>
      <c r="Q32" s="147"/>
      <c r="R32" s="147"/>
      <c r="S32" s="147"/>
      <c r="T32" s="147"/>
    </row>
    <row r="33" spans="1:20" x14ac:dyDescent="0.25">
      <c r="A33" s="10"/>
      <c r="B33" s="251" t="s">
        <v>139</v>
      </c>
      <c r="C33" s="272"/>
      <c r="D33" s="272"/>
      <c r="E33" s="272"/>
      <c r="F33" s="273"/>
      <c r="G33" s="48"/>
      <c r="H33" s="48"/>
      <c r="I33" s="265"/>
      <c r="J33" s="266"/>
      <c r="K33" s="52">
        <v>24000</v>
      </c>
      <c r="Q33" s="147"/>
      <c r="R33" s="147"/>
      <c r="S33" s="147"/>
      <c r="T33" s="147"/>
    </row>
    <row r="34" spans="1:20" x14ac:dyDescent="0.25">
      <c r="A34" s="10"/>
      <c r="B34" s="212" t="s">
        <v>105</v>
      </c>
      <c r="C34" s="213"/>
      <c r="D34" s="213"/>
      <c r="E34" s="213"/>
      <c r="F34" s="214"/>
      <c r="G34" s="39">
        <v>9</v>
      </c>
      <c r="H34" s="39">
        <v>1637.97</v>
      </c>
      <c r="I34" s="265">
        <v>10</v>
      </c>
      <c r="J34" s="266"/>
      <c r="K34" s="39">
        <v>24000</v>
      </c>
      <c r="Q34" s="147"/>
      <c r="R34" s="147"/>
      <c r="S34" s="147"/>
      <c r="T34" s="147"/>
    </row>
    <row r="35" spans="1:20" ht="16.5" customHeight="1" x14ac:dyDescent="0.25">
      <c r="A35" s="188" t="s">
        <v>37</v>
      </c>
      <c r="B35" s="189"/>
      <c r="C35" s="189"/>
      <c r="D35" s="189"/>
      <c r="E35" s="189"/>
      <c r="F35" s="190"/>
      <c r="G35" s="40" t="s">
        <v>55</v>
      </c>
      <c r="H35" s="40" t="s">
        <v>55</v>
      </c>
      <c r="I35" s="270" t="s">
        <v>55</v>
      </c>
      <c r="J35" s="271"/>
      <c r="K35" s="40">
        <f>K26+K33+K29+K31</f>
        <v>230000</v>
      </c>
      <c r="Q35" s="147"/>
      <c r="R35" s="147"/>
      <c r="S35" s="147"/>
      <c r="T35" s="147"/>
    </row>
    <row r="36" spans="1:20" ht="1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Q36" s="147"/>
      <c r="R36" s="147"/>
      <c r="S36" s="147"/>
      <c r="T36" s="147"/>
    </row>
    <row r="37" spans="1:20" ht="3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Q37" s="147"/>
      <c r="R37" s="147"/>
      <c r="S37" s="147"/>
      <c r="T37" s="147"/>
    </row>
    <row r="38" spans="1:20" ht="2.25" customHeight="1" x14ac:dyDescent="0.3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Q38" s="147"/>
      <c r="R38" s="147"/>
      <c r="S38" s="147"/>
      <c r="T38" s="147"/>
    </row>
    <row r="39" spans="1:20" x14ac:dyDescent="0.25">
      <c r="Q39" s="147"/>
      <c r="R39" s="147"/>
      <c r="S39" s="147"/>
      <c r="T39" s="147"/>
    </row>
    <row r="40" spans="1:20" x14ac:dyDescent="0.25">
      <c r="Q40" s="147"/>
      <c r="R40" s="147"/>
      <c r="S40" s="147"/>
      <c r="T40" s="147"/>
    </row>
    <row r="41" spans="1:20" x14ac:dyDescent="0.25">
      <c r="Q41" s="147"/>
      <c r="R41" s="147"/>
      <c r="S41" s="147"/>
      <c r="T41" s="147"/>
    </row>
    <row r="42" spans="1:20" x14ac:dyDescent="0.25">
      <c r="Q42" s="147"/>
      <c r="R42" s="147"/>
      <c r="S42" s="147"/>
      <c r="T42" s="147"/>
    </row>
    <row r="43" spans="1:20" x14ac:dyDescent="0.25">
      <c r="Q43" s="147"/>
      <c r="R43" s="147"/>
      <c r="S43" s="147"/>
      <c r="T43" s="147"/>
    </row>
    <row r="44" spans="1:20" x14ac:dyDescent="0.25">
      <c r="Q44" s="147"/>
      <c r="R44" s="147"/>
      <c r="S44" s="147"/>
      <c r="T44" s="147"/>
    </row>
    <row r="45" spans="1:20" x14ac:dyDescent="0.25">
      <c r="Q45" s="147"/>
      <c r="R45" s="147"/>
      <c r="S45" s="147"/>
      <c r="T45" s="147"/>
    </row>
    <row r="46" spans="1:20" x14ac:dyDescent="0.25">
      <c r="Q46" s="147"/>
      <c r="R46" s="147"/>
      <c r="S46" s="147"/>
      <c r="T46" s="147"/>
    </row>
    <row r="47" spans="1:20" x14ac:dyDescent="0.25">
      <c r="Q47" s="147"/>
      <c r="R47" s="147"/>
      <c r="S47" s="147"/>
      <c r="T47" s="147"/>
    </row>
    <row r="48" spans="1:20" x14ac:dyDescent="0.25">
      <c r="Q48" s="147"/>
      <c r="R48" s="147"/>
      <c r="S48" s="147"/>
      <c r="T48" s="147"/>
    </row>
    <row r="49" spans="17:20" x14ac:dyDescent="0.25">
      <c r="Q49" s="147"/>
      <c r="R49" s="147"/>
      <c r="S49" s="147"/>
      <c r="T49" s="147"/>
    </row>
    <row r="50" spans="17:20" x14ac:dyDescent="0.25">
      <c r="Q50" s="147"/>
      <c r="R50" s="147"/>
      <c r="S50" s="147"/>
      <c r="T50" s="147"/>
    </row>
    <row r="51" spans="17:20" x14ac:dyDescent="0.25">
      <c r="Q51" s="147"/>
      <c r="R51" s="147"/>
      <c r="S51" s="147"/>
      <c r="T51" s="147"/>
    </row>
    <row r="52" spans="17:20" x14ac:dyDescent="0.25">
      <c r="Q52" s="147"/>
      <c r="R52" s="147"/>
      <c r="S52" s="147"/>
      <c r="T52" s="147"/>
    </row>
    <row r="53" spans="17:20" x14ac:dyDescent="0.25">
      <c r="Q53" s="147"/>
      <c r="R53" s="147"/>
      <c r="S53" s="147"/>
      <c r="T53" s="147"/>
    </row>
    <row r="54" spans="17:20" x14ac:dyDescent="0.25">
      <c r="Q54" s="147"/>
      <c r="R54" s="147"/>
      <c r="S54" s="147"/>
      <c r="T54" s="147"/>
    </row>
    <row r="55" spans="17:20" x14ac:dyDescent="0.25">
      <c r="Q55" s="147"/>
      <c r="R55" s="147"/>
      <c r="S55" s="147"/>
      <c r="T55" s="147"/>
    </row>
    <row r="56" spans="17:20" x14ac:dyDescent="0.25">
      <c r="Q56" s="147"/>
      <c r="R56" s="147"/>
      <c r="S56" s="147"/>
      <c r="T56" s="147"/>
    </row>
    <row r="57" spans="17:20" x14ac:dyDescent="0.25">
      <c r="Q57" s="147"/>
      <c r="R57" s="147"/>
      <c r="S57" s="147"/>
      <c r="T57" s="147"/>
    </row>
    <row r="58" spans="17:20" x14ac:dyDescent="0.25">
      <c r="Q58" s="147"/>
      <c r="R58" s="147"/>
      <c r="S58" s="147"/>
      <c r="T58" s="147"/>
    </row>
    <row r="59" spans="17:20" x14ac:dyDescent="0.25">
      <c r="Q59" s="147"/>
      <c r="R59" s="147"/>
      <c r="S59" s="147"/>
      <c r="T59" s="147"/>
    </row>
    <row r="60" spans="17:20" x14ac:dyDescent="0.25">
      <c r="Q60" s="147"/>
      <c r="R60" s="147"/>
      <c r="S60" s="147"/>
      <c r="T60" s="147"/>
    </row>
    <row r="61" spans="17:20" x14ac:dyDescent="0.25">
      <c r="Q61" s="147"/>
      <c r="R61" s="147"/>
      <c r="S61" s="147"/>
      <c r="T61" s="147"/>
    </row>
    <row r="62" spans="17:20" x14ac:dyDescent="0.25">
      <c r="Q62" s="147"/>
      <c r="R62" s="147"/>
      <c r="S62" s="147"/>
      <c r="T62" s="147"/>
    </row>
    <row r="63" spans="17:20" x14ac:dyDescent="0.25">
      <c r="Q63" s="147"/>
      <c r="R63" s="147"/>
      <c r="S63" s="147"/>
      <c r="T63" s="147"/>
    </row>
    <row r="64" spans="17:20" x14ac:dyDescent="0.25">
      <c r="Q64" s="147"/>
      <c r="R64" s="147"/>
      <c r="S64" s="147"/>
      <c r="T64" s="147"/>
    </row>
    <row r="65" spans="17:20" x14ac:dyDescent="0.25">
      <c r="Q65" s="147"/>
      <c r="R65" s="147"/>
      <c r="S65" s="147"/>
      <c r="T65" s="147"/>
    </row>
    <row r="66" spans="17:20" x14ac:dyDescent="0.25">
      <c r="Q66" s="147"/>
      <c r="R66" s="147"/>
      <c r="S66" s="147"/>
      <c r="T66" s="147"/>
    </row>
    <row r="67" spans="17:20" x14ac:dyDescent="0.25">
      <c r="Q67" s="147"/>
      <c r="R67" s="147"/>
      <c r="S67" s="147"/>
      <c r="T67" s="147"/>
    </row>
    <row r="68" spans="17:20" x14ac:dyDescent="0.25">
      <c r="Q68" s="147"/>
      <c r="R68" s="147"/>
      <c r="S68" s="147"/>
      <c r="T68" s="147"/>
    </row>
    <row r="69" spans="17:20" x14ac:dyDescent="0.25">
      <c r="Q69" s="147"/>
      <c r="R69" s="147"/>
      <c r="S69" s="147"/>
      <c r="T69" s="147"/>
    </row>
    <row r="70" spans="17:20" x14ac:dyDescent="0.25">
      <c r="Q70" s="147"/>
      <c r="R70" s="147"/>
      <c r="S70" s="147"/>
      <c r="T70" s="147"/>
    </row>
    <row r="71" spans="17:20" x14ac:dyDescent="0.25">
      <c r="Q71" s="147"/>
      <c r="R71" s="147"/>
      <c r="S71" s="147"/>
      <c r="T71" s="147"/>
    </row>
    <row r="72" spans="17:20" x14ac:dyDescent="0.25">
      <c r="Q72" s="147"/>
      <c r="R72" s="147"/>
      <c r="S72" s="147"/>
      <c r="T72" s="147"/>
    </row>
    <row r="73" spans="17:20" x14ac:dyDescent="0.25">
      <c r="Q73" s="147"/>
      <c r="R73" s="147"/>
      <c r="S73" s="147"/>
      <c r="T73" s="147"/>
    </row>
    <row r="74" spans="17:20" x14ac:dyDescent="0.25">
      <c r="Q74" s="147"/>
      <c r="R74" s="147"/>
      <c r="S74" s="147"/>
      <c r="T74" s="147"/>
    </row>
    <row r="75" spans="17:20" x14ac:dyDescent="0.25">
      <c r="Q75" s="147"/>
      <c r="R75" s="147"/>
      <c r="S75" s="147"/>
      <c r="T75" s="147"/>
    </row>
    <row r="76" spans="17:20" x14ac:dyDescent="0.25">
      <c r="Q76" s="147"/>
      <c r="R76" s="147"/>
      <c r="S76" s="147"/>
      <c r="T76" s="147"/>
    </row>
    <row r="77" spans="17:20" x14ac:dyDescent="0.25">
      <c r="Q77" s="147"/>
      <c r="R77" s="147"/>
      <c r="S77" s="147"/>
      <c r="T77" s="147"/>
    </row>
    <row r="78" spans="17:20" x14ac:dyDescent="0.25">
      <c r="Q78" s="147"/>
      <c r="R78" s="147"/>
      <c r="S78" s="147"/>
      <c r="T78" s="147"/>
    </row>
    <row r="79" spans="17:20" x14ac:dyDescent="0.25">
      <c r="Q79" s="147"/>
      <c r="R79" s="147"/>
      <c r="S79" s="147"/>
      <c r="T79" s="147"/>
    </row>
    <row r="80" spans="17:20" x14ac:dyDescent="0.25">
      <c r="Q80" s="147"/>
      <c r="R80" s="147"/>
      <c r="S80" s="147"/>
      <c r="T80" s="147"/>
    </row>
    <row r="81" spans="17:20" x14ac:dyDescent="0.25">
      <c r="Q81" s="147"/>
      <c r="R81" s="147"/>
      <c r="S81" s="147"/>
      <c r="T81" s="147"/>
    </row>
    <row r="82" spans="17:20" x14ac:dyDescent="0.25">
      <c r="Q82" s="147"/>
      <c r="R82" s="147"/>
      <c r="S82" s="147"/>
      <c r="T82" s="147"/>
    </row>
    <row r="83" spans="17:20" x14ac:dyDescent="0.25">
      <c r="Q83" s="147"/>
      <c r="R83" s="147"/>
      <c r="S83" s="147"/>
      <c r="T83" s="147"/>
    </row>
    <row r="84" spans="17:20" x14ac:dyDescent="0.25">
      <c r="Q84" s="147"/>
      <c r="R84" s="147"/>
      <c r="S84" s="147"/>
      <c r="T84" s="147"/>
    </row>
    <row r="85" spans="17:20" x14ac:dyDescent="0.25">
      <c r="Q85" s="147"/>
      <c r="R85" s="147"/>
      <c r="S85" s="147"/>
      <c r="T85" s="147"/>
    </row>
    <row r="86" spans="17:20" x14ac:dyDescent="0.25">
      <c r="Q86" s="147"/>
      <c r="R86" s="147"/>
      <c r="S86" s="147"/>
      <c r="T86" s="147"/>
    </row>
    <row r="87" spans="17:20" x14ac:dyDescent="0.25">
      <c r="Q87" s="147"/>
      <c r="R87" s="147"/>
      <c r="S87" s="147"/>
      <c r="T87" s="147"/>
    </row>
    <row r="88" spans="17:20" x14ac:dyDescent="0.25">
      <c r="Q88" s="147"/>
      <c r="R88" s="147"/>
      <c r="S88" s="147"/>
      <c r="T88" s="147"/>
    </row>
    <row r="89" spans="17:20" x14ac:dyDescent="0.25">
      <c r="Q89" s="147"/>
      <c r="R89" s="147"/>
      <c r="S89" s="147"/>
      <c r="T89" s="147"/>
    </row>
    <row r="90" spans="17:20" x14ac:dyDescent="0.25">
      <c r="Q90" s="147"/>
      <c r="R90" s="147"/>
      <c r="S90" s="147"/>
      <c r="T90" s="147"/>
    </row>
    <row r="91" spans="17:20" x14ac:dyDescent="0.25">
      <c r="Q91" s="147"/>
      <c r="R91" s="147"/>
      <c r="S91" s="147"/>
      <c r="T91" s="147"/>
    </row>
    <row r="92" spans="17:20" x14ac:dyDescent="0.25">
      <c r="Q92" s="147"/>
      <c r="R92" s="147"/>
      <c r="S92" s="147"/>
      <c r="T92" s="147"/>
    </row>
    <row r="93" spans="17:20" x14ac:dyDescent="0.25">
      <c r="Q93" s="147"/>
      <c r="R93" s="147"/>
      <c r="S93" s="147"/>
      <c r="T93" s="147"/>
    </row>
    <row r="94" spans="17:20" x14ac:dyDescent="0.25">
      <c r="Q94" s="147"/>
      <c r="R94" s="147"/>
      <c r="S94" s="147"/>
      <c r="T94" s="147"/>
    </row>
    <row r="95" spans="17:20" x14ac:dyDescent="0.25">
      <c r="Q95" s="147"/>
      <c r="R95" s="147"/>
      <c r="S95" s="147"/>
      <c r="T95" s="147"/>
    </row>
    <row r="96" spans="17:20" x14ac:dyDescent="0.25">
      <c r="Q96" s="147"/>
      <c r="R96" s="147"/>
      <c r="S96" s="147"/>
      <c r="T96" s="147"/>
    </row>
    <row r="97" spans="17:20" x14ac:dyDescent="0.25">
      <c r="Q97" s="147"/>
      <c r="R97" s="147"/>
      <c r="S97" s="147"/>
      <c r="T97" s="147"/>
    </row>
    <row r="98" spans="17:20" x14ac:dyDescent="0.25">
      <c r="Q98" s="147"/>
      <c r="R98" s="147"/>
      <c r="S98" s="147"/>
      <c r="T98" s="147"/>
    </row>
    <row r="99" spans="17:20" x14ac:dyDescent="0.25">
      <c r="Q99" s="147"/>
      <c r="R99" s="147"/>
      <c r="S99" s="147"/>
      <c r="T99" s="147"/>
    </row>
    <row r="100" spans="17:20" x14ac:dyDescent="0.25">
      <c r="Q100" s="147"/>
      <c r="R100" s="147"/>
      <c r="S100" s="147"/>
      <c r="T100" s="147"/>
    </row>
    <row r="101" spans="17:20" x14ac:dyDescent="0.25">
      <c r="Q101" s="147"/>
      <c r="R101" s="147"/>
      <c r="S101" s="147"/>
      <c r="T101" s="147"/>
    </row>
    <row r="102" spans="17:20" x14ac:dyDescent="0.25">
      <c r="Q102" s="147"/>
      <c r="R102" s="147"/>
      <c r="S102" s="147"/>
      <c r="T102" s="147"/>
    </row>
    <row r="103" spans="17:20" x14ac:dyDescent="0.25">
      <c r="Q103" s="147"/>
      <c r="R103" s="147"/>
      <c r="S103" s="147"/>
      <c r="T103" s="147"/>
    </row>
    <row r="104" spans="17:20" x14ac:dyDescent="0.25">
      <c r="Q104" s="147"/>
      <c r="R104" s="147"/>
      <c r="S104" s="147"/>
      <c r="T104" s="147"/>
    </row>
    <row r="105" spans="17:20" x14ac:dyDescent="0.25">
      <c r="Q105" s="147"/>
      <c r="R105" s="147"/>
      <c r="S105" s="147"/>
      <c r="T105" s="147"/>
    </row>
    <row r="106" spans="17:20" x14ac:dyDescent="0.25">
      <c r="Q106" s="147"/>
      <c r="R106" s="147"/>
      <c r="S106" s="147"/>
      <c r="T106" s="147"/>
    </row>
    <row r="107" spans="17:20" x14ac:dyDescent="0.25">
      <c r="Q107" s="147"/>
      <c r="R107" s="147"/>
      <c r="S107" s="147"/>
      <c r="T107" s="147"/>
    </row>
    <row r="108" spans="17:20" x14ac:dyDescent="0.25">
      <c r="Q108" s="147"/>
      <c r="R108" s="147"/>
      <c r="S108" s="147"/>
      <c r="T108" s="147"/>
    </row>
    <row r="109" spans="17:20" x14ac:dyDescent="0.25">
      <c r="Q109" s="147"/>
      <c r="R109" s="147"/>
      <c r="S109" s="147"/>
      <c r="T109" s="147"/>
    </row>
    <row r="110" spans="17:20" x14ac:dyDescent="0.25">
      <c r="Q110" s="147"/>
      <c r="R110" s="147"/>
      <c r="S110" s="147"/>
      <c r="T110" s="147"/>
    </row>
    <row r="111" spans="17:20" x14ac:dyDescent="0.25">
      <c r="Q111" s="147"/>
      <c r="R111" s="147"/>
      <c r="S111" s="147"/>
      <c r="T111" s="147"/>
    </row>
    <row r="112" spans="17:20" x14ac:dyDescent="0.25">
      <c r="Q112" s="147"/>
      <c r="R112" s="147"/>
      <c r="S112" s="147"/>
      <c r="T112" s="147"/>
    </row>
    <row r="113" spans="17:20" x14ac:dyDescent="0.25">
      <c r="Q113" s="147"/>
      <c r="R113" s="147"/>
      <c r="S113" s="147"/>
      <c r="T113" s="147"/>
    </row>
    <row r="114" spans="17:20" x14ac:dyDescent="0.25">
      <c r="Q114" s="147"/>
      <c r="R114" s="147"/>
      <c r="S114" s="147"/>
      <c r="T114" s="147"/>
    </row>
    <row r="115" spans="17:20" x14ac:dyDescent="0.25">
      <c r="Q115" s="147"/>
      <c r="R115" s="147"/>
      <c r="S115" s="147"/>
      <c r="T115" s="147"/>
    </row>
    <row r="116" spans="17:20" x14ac:dyDescent="0.25">
      <c r="Q116" s="147"/>
      <c r="R116" s="147"/>
      <c r="S116" s="147"/>
      <c r="T116" s="147"/>
    </row>
    <row r="117" spans="17:20" x14ac:dyDescent="0.25">
      <c r="Q117" s="147"/>
      <c r="R117" s="147"/>
      <c r="S117" s="147"/>
      <c r="T117" s="147"/>
    </row>
    <row r="118" spans="17:20" x14ac:dyDescent="0.25">
      <c r="Q118" s="147"/>
      <c r="R118" s="147"/>
      <c r="S118" s="147"/>
      <c r="T118" s="147"/>
    </row>
    <row r="119" spans="17:20" x14ac:dyDescent="0.25">
      <c r="Q119" s="147"/>
      <c r="R119" s="147"/>
      <c r="S119" s="147"/>
      <c r="T119" s="147"/>
    </row>
    <row r="120" spans="17:20" x14ac:dyDescent="0.25">
      <c r="Q120" s="147"/>
      <c r="R120" s="147"/>
      <c r="S120" s="147"/>
      <c r="T120" s="147"/>
    </row>
    <row r="121" spans="17:20" x14ac:dyDescent="0.25">
      <c r="Q121" s="147"/>
      <c r="R121" s="147"/>
      <c r="S121" s="147"/>
      <c r="T121" s="147"/>
    </row>
    <row r="122" spans="17:20" x14ac:dyDescent="0.25">
      <c r="Q122" s="147"/>
      <c r="R122" s="147"/>
    </row>
    <row r="123" spans="17:20" x14ac:dyDescent="0.25">
      <c r="Q123" s="147"/>
      <c r="R123" s="147"/>
    </row>
    <row r="124" spans="17:20" x14ac:dyDescent="0.25">
      <c r="Q124" s="147"/>
      <c r="R124" s="147"/>
    </row>
    <row r="125" spans="17:20" x14ac:dyDescent="0.25">
      <c r="Q125" s="147"/>
      <c r="R125" s="147"/>
    </row>
    <row r="126" spans="17:20" x14ac:dyDescent="0.25">
      <c r="Q126" s="147"/>
      <c r="R126" s="147"/>
    </row>
    <row r="127" spans="17:20" x14ac:dyDescent="0.25">
      <c r="Q127" s="147"/>
      <c r="R127" s="147"/>
    </row>
    <row r="128" spans="17:20" x14ac:dyDescent="0.25">
      <c r="Q128" s="147"/>
      <c r="R128" s="147"/>
    </row>
    <row r="129" spans="17:18" x14ac:dyDescent="0.25">
      <c r="Q129" s="147"/>
      <c r="R129" s="147"/>
    </row>
    <row r="130" spans="17:18" x14ac:dyDescent="0.25">
      <c r="Q130" s="147"/>
      <c r="R130" s="147"/>
    </row>
    <row r="131" spans="17:18" x14ac:dyDescent="0.25">
      <c r="Q131" s="147"/>
      <c r="R131" s="147"/>
    </row>
    <row r="132" spans="17:18" x14ac:dyDescent="0.25">
      <c r="Q132" s="147"/>
      <c r="R132" s="147"/>
    </row>
    <row r="133" spans="17:18" x14ac:dyDescent="0.25">
      <c r="Q133" s="147"/>
      <c r="R133" s="147"/>
    </row>
    <row r="134" spans="17:18" x14ac:dyDescent="0.25">
      <c r="Q134" s="147"/>
      <c r="R134" s="147"/>
    </row>
    <row r="135" spans="17:18" x14ac:dyDescent="0.25">
      <c r="Q135" s="147"/>
      <c r="R135" s="147"/>
    </row>
    <row r="136" spans="17:18" x14ac:dyDescent="0.25">
      <c r="Q136" s="147"/>
      <c r="R136" s="147"/>
    </row>
    <row r="137" spans="17:18" x14ac:dyDescent="0.25">
      <c r="Q137" s="147"/>
      <c r="R137" s="147"/>
    </row>
    <row r="138" spans="17:18" x14ac:dyDescent="0.25">
      <c r="Q138" s="147"/>
      <c r="R138" s="147"/>
    </row>
  </sheetData>
  <mergeCells count="292"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  <mergeCell ref="Q10:R10"/>
    <mergeCell ref="S10:T10"/>
    <mergeCell ref="Q11:R11"/>
    <mergeCell ref="S11:T11"/>
    <mergeCell ref="Q12:R12"/>
    <mergeCell ref="S12:T12"/>
    <mergeCell ref="Q7:R7"/>
    <mergeCell ref="S7:T7"/>
    <mergeCell ref="Q8:R8"/>
    <mergeCell ref="S8:T8"/>
    <mergeCell ref="Q9:R9"/>
    <mergeCell ref="S9:T9"/>
    <mergeCell ref="Q16:R16"/>
    <mergeCell ref="S16:T16"/>
    <mergeCell ref="A17:K17"/>
    <mergeCell ref="Q17:R17"/>
    <mergeCell ref="S17:T17"/>
    <mergeCell ref="Q18:R18"/>
    <mergeCell ref="S18:T18"/>
    <mergeCell ref="A13:K13"/>
    <mergeCell ref="Q13:R13"/>
    <mergeCell ref="S13:T13"/>
    <mergeCell ref="Q14:R14"/>
    <mergeCell ref="S14:T14"/>
    <mergeCell ref="A15:K15"/>
    <mergeCell ref="Q15:R15"/>
    <mergeCell ref="S15:T15"/>
    <mergeCell ref="A19:K19"/>
    <mergeCell ref="Q19:R19"/>
    <mergeCell ref="S19:T19"/>
    <mergeCell ref="Q20:R20"/>
    <mergeCell ref="S20:T20"/>
    <mergeCell ref="A21:A24"/>
    <mergeCell ref="B21:F24"/>
    <mergeCell ref="G21:G24"/>
    <mergeCell ref="H21:H24"/>
    <mergeCell ref="I21:J24"/>
    <mergeCell ref="B25:F25"/>
    <mergeCell ref="I25:J25"/>
    <mergeCell ref="Q25:R25"/>
    <mergeCell ref="S25:T25"/>
    <mergeCell ref="B26:F26"/>
    <mergeCell ref="I26:J26"/>
    <mergeCell ref="Q26:R26"/>
    <mergeCell ref="S26:T26"/>
    <mergeCell ref="K21:K24"/>
    <mergeCell ref="Q21:R21"/>
    <mergeCell ref="S21:T21"/>
    <mergeCell ref="Q22:R22"/>
    <mergeCell ref="S22:T22"/>
    <mergeCell ref="Q23:R23"/>
    <mergeCell ref="S23:T23"/>
    <mergeCell ref="Q24:R24"/>
    <mergeCell ref="S24:T24"/>
    <mergeCell ref="B29:F29"/>
    <mergeCell ref="I29:J29"/>
    <mergeCell ref="Q29:R29"/>
    <mergeCell ref="S29:T29"/>
    <mergeCell ref="B30:F30"/>
    <mergeCell ref="I30:J30"/>
    <mergeCell ref="Q30:R30"/>
    <mergeCell ref="S30:T30"/>
    <mergeCell ref="B27:F27"/>
    <mergeCell ref="I27:J27"/>
    <mergeCell ref="Q27:R27"/>
    <mergeCell ref="S27:T27"/>
    <mergeCell ref="B28:F28"/>
    <mergeCell ref="I28:J28"/>
    <mergeCell ref="Q28:R28"/>
    <mergeCell ref="S28:T28"/>
    <mergeCell ref="B33:F33"/>
    <mergeCell ref="I33:J33"/>
    <mergeCell ref="Q33:R33"/>
    <mergeCell ref="S33:T33"/>
    <mergeCell ref="B34:F34"/>
    <mergeCell ref="I34:J34"/>
    <mergeCell ref="Q34:R34"/>
    <mergeCell ref="S34:T34"/>
    <mergeCell ref="B31:F31"/>
    <mergeCell ref="I31:J31"/>
    <mergeCell ref="Q31:R31"/>
    <mergeCell ref="S31:T31"/>
    <mergeCell ref="B32:F32"/>
    <mergeCell ref="I32:J32"/>
    <mergeCell ref="Q32:R32"/>
    <mergeCell ref="S32:T32"/>
    <mergeCell ref="Q37:R37"/>
    <mergeCell ref="S37:T37"/>
    <mergeCell ref="A38:K38"/>
    <mergeCell ref="Q38:R38"/>
    <mergeCell ref="S38:T38"/>
    <mergeCell ref="Q39:R39"/>
    <mergeCell ref="S39:T39"/>
    <mergeCell ref="A35:F35"/>
    <mergeCell ref="I35:J35"/>
    <mergeCell ref="Q35:R35"/>
    <mergeCell ref="S35:T35"/>
    <mergeCell ref="Q36:R36"/>
    <mergeCell ref="S36:T36"/>
    <mergeCell ref="Q43:R43"/>
    <mergeCell ref="S43:T43"/>
    <mergeCell ref="Q44:R44"/>
    <mergeCell ref="S44:T44"/>
    <mergeCell ref="Q45:R45"/>
    <mergeCell ref="S45:T45"/>
    <mergeCell ref="Q40:R40"/>
    <mergeCell ref="S40:T40"/>
    <mergeCell ref="Q41:R41"/>
    <mergeCell ref="S41:T41"/>
    <mergeCell ref="Q42:R42"/>
    <mergeCell ref="S42:T42"/>
    <mergeCell ref="Q49:R49"/>
    <mergeCell ref="S49:T49"/>
    <mergeCell ref="Q50:R50"/>
    <mergeCell ref="S50:T50"/>
    <mergeCell ref="Q51:R51"/>
    <mergeCell ref="S51:T51"/>
    <mergeCell ref="Q46:R46"/>
    <mergeCell ref="S46:T46"/>
    <mergeCell ref="Q47:R47"/>
    <mergeCell ref="S47:T47"/>
    <mergeCell ref="Q48:R48"/>
    <mergeCell ref="S48:T48"/>
    <mergeCell ref="Q55:R55"/>
    <mergeCell ref="S55:T55"/>
    <mergeCell ref="Q56:R56"/>
    <mergeCell ref="S56:T56"/>
    <mergeCell ref="Q57:R57"/>
    <mergeCell ref="S57:T57"/>
    <mergeCell ref="Q52:R52"/>
    <mergeCell ref="S52:T52"/>
    <mergeCell ref="Q53:R53"/>
    <mergeCell ref="S53:T53"/>
    <mergeCell ref="Q54:R54"/>
    <mergeCell ref="S54:T54"/>
    <mergeCell ref="Q61:R61"/>
    <mergeCell ref="S61:T61"/>
    <mergeCell ref="Q62:R62"/>
    <mergeCell ref="S62:T62"/>
    <mergeCell ref="Q63:R63"/>
    <mergeCell ref="S63:T63"/>
    <mergeCell ref="Q58:R58"/>
    <mergeCell ref="S58:T58"/>
    <mergeCell ref="Q59:R59"/>
    <mergeCell ref="S59:T59"/>
    <mergeCell ref="Q60:R60"/>
    <mergeCell ref="S60:T60"/>
    <mergeCell ref="Q67:R67"/>
    <mergeCell ref="S67:T67"/>
    <mergeCell ref="Q68:R68"/>
    <mergeCell ref="S68:T68"/>
    <mergeCell ref="Q69:R69"/>
    <mergeCell ref="S69:T69"/>
    <mergeCell ref="Q64:R64"/>
    <mergeCell ref="S64:T64"/>
    <mergeCell ref="Q65:R65"/>
    <mergeCell ref="S65:T65"/>
    <mergeCell ref="Q66:R66"/>
    <mergeCell ref="S66:T66"/>
    <mergeCell ref="Q73:R73"/>
    <mergeCell ref="S73:T73"/>
    <mergeCell ref="Q74:R74"/>
    <mergeCell ref="S74:T74"/>
    <mergeCell ref="Q75:R75"/>
    <mergeCell ref="S75:T75"/>
    <mergeCell ref="Q70:R70"/>
    <mergeCell ref="S70:T70"/>
    <mergeCell ref="Q71:R71"/>
    <mergeCell ref="S71:T71"/>
    <mergeCell ref="Q72:R72"/>
    <mergeCell ref="S72:T72"/>
    <mergeCell ref="Q79:R79"/>
    <mergeCell ref="S79:T79"/>
    <mergeCell ref="Q80:R80"/>
    <mergeCell ref="S80:T80"/>
    <mergeCell ref="Q81:R81"/>
    <mergeCell ref="S81:T81"/>
    <mergeCell ref="Q76:R76"/>
    <mergeCell ref="S76:T76"/>
    <mergeCell ref="Q77:R77"/>
    <mergeCell ref="S77:T77"/>
    <mergeCell ref="Q78:R78"/>
    <mergeCell ref="S78:T78"/>
    <mergeCell ref="Q85:R85"/>
    <mergeCell ref="S85:T85"/>
    <mergeCell ref="Q86:R86"/>
    <mergeCell ref="S86:T86"/>
    <mergeCell ref="Q87:R87"/>
    <mergeCell ref="S87:T87"/>
    <mergeCell ref="Q82:R82"/>
    <mergeCell ref="S82:T82"/>
    <mergeCell ref="Q83:R83"/>
    <mergeCell ref="S83:T83"/>
    <mergeCell ref="Q84:R84"/>
    <mergeCell ref="S84:T84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109:R109"/>
    <mergeCell ref="S109:T109"/>
    <mergeCell ref="Q110:R110"/>
    <mergeCell ref="S110:T110"/>
    <mergeCell ref="Q111:R111"/>
    <mergeCell ref="S111:T111"/>
    <mergeCell ref="Q106:R106"/>
    <mergeCell ref="S106:T106"/>
    <mergeCell ref="Q107:R107"/>
    <mergeCell ref="S107:T107"/>
    <mergeCell ref="Q108:R108"/>
    <mergeCell ref="S108:T108"/>
    <mergeCell ref="Q115:R115"/>
    <mergeCell ref="S115:T115"/>
    <mergeCell ref="Q116:R116"/>
    <mergeCell ref="S116:T116"/>
    <mergeCell ref="Q117:R117"/>
    <mergeCell ref="S117:T117"/>
    <mergeCell ref="Q112:R112"/>
    <mergeCell ref="S112:T112"/>
    <mergeCell ref="Q113:R113"/>
    <mergeCell ref="S113:T113"/>
    <mergeCell ref="Q114:R114"/>
    <mergeCell ref="S114:T114"/>
    <mergeCell ref="Q121:R121"/>
    <mergeCell ref="S121:T121"/>
    <mergeCell ref="Q122:R122"/>
    <mergeCell ref="Q123:R123"/>
    <mergeCell ref="Q124:R124"/>
    <mergeCell ref="Q125:R125"/>
    <mergeCell ref="Q118:R118"/>
    <mergeCell ref="S118:T118"/>
    <mergeCell ref="Q119:R119"/>
    <mergeCell ref="S119:T119"/>
    <mergeCell ref="Q120:R120"/>
    <mergeCell ref="S120:T120"/>
    <mergeCell ref="Q138:R138"/>
    <mergeCell ref="Q132:R132"/>
    <mergeCell ref="Q133:R133"/>
    <mergeCell ref="Q134:R134"/>
    <mergeCell ref="Q135:R135"/>
    <mergeCell ref="Q136:R136"/>
    <mergeCell ref="Q137:R137"/>
    <mergeCell ref="Q126:R126"/>
    <mergeCell ref="Q127:R127"/>
    <mergeCell ref="Q128:R128"/>
    <mergeCell ref="Q129:R129"/>
    <mergeCell ref="Q130:R130"/>
    <mergeCell ref="Q131:R131"/>
  </mergeCells>
  <pageMargins left="0.23622047244094488" right="0.23622047244094488" top="0.19685039370078741" bottom="0.19685039370078741" header="0" footer="0"/>
  <pageSetup paperSize="9" scale="9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8"/>
  <sheetViews>
    <sheetView view="pageBreakPreview" topLeftCell="A10" zoomScaleNormal="100" zoomScaleSheetLayoutView="100" workbookViewId="0">
      <selection activeCell="L39" sqref="L39"/>
    </sheetView>
  </sheetViews>
  <sheetFormatPr defaultRowHeight="15" x14ac:dyDescent="0.25"/>
  <cols>
    <col min="1" max="1" width="13" style="5" customWidth="1"/>
    <col min="2" max="2" width="5.5703125" style="5" customWidth="1"/>
    <col min="3" max="3" width="4.85546875" style="5" customWidth="1"/>
    <col min="4" max="4" width="10.5703125" style="5" customWidth="1"/>
    <col min="5" max="6" width="10.140625" style="5" customWidth="1"/>
    <col min="7" max="7" width="10.5703125" style="5" customWidth="1"/>
    <col min="8" max="8" width="8.42578125" style="5" customWidth="1"/>
    <col min="9" max="9" width="8.85546875" style="5" customWidth="1"/>
    <col min="10" max="10" width="8.28515625" style="5" customWidth="1"/>
    <col min="11" max="11" width="16.42578125" style="5" customWidth="1"/>
    <col min="12" max="13" width="15.28515625" style="5" customWidth="1"/>
    <col min="14" max="17" width="9.140625" style="5"/>
    <col min="18" max="18" width="14" style="5" customWidth="1"/>
    <col min="19" max="16384" width="9.140625" style="5"/>
  </cols>
  <sheetData>
    <row r="1" spans="1:20" hidden="1" x14ac:dyDescent="0.25">
      <c r="Q1" s="147"/>
      <c r="R1" s="147"/>
      <c r="S1" s="147"/>
      <c r="T1" s="147"/>
    </row>
    <row r="2" spans="1:20" hidden="1" x14ac:dyDescent="0.25">
      <c r="Q2" s="147"/>
      <c r="R2" s="147"/>
      <c r="S2" s="147"/>
      <c r="T2" s="147"/>
    </row>
    <row r="3" spans="1:20" ht="10.5" hidden="1" customHeight="1" x14ac:dyDescent="0.25">
      <c r="Q3" s="147"/>
      <c r="R3" s="147"/>
      <c r="S3" s="147"/>
      <c r="T3" s="147"/>
    </row>
    <row r="4" spans="1:20" hidden="1" x14ac:dyDescent="0.25">
      <c r="Q4" s="147"/>
      <c r="R4" s="147"/>
      <c r="S4" s="147"/>
      <c r="T4" s="147"/>
    </row>
    <row r="5" spans="1:20" hidden="1" x14ac:dyDescent="0.25">
      <c r="Q5" s="147"/>
      <c r="R5" s="147"/>
      <c r="S5" s="147"/>
      <c r="T5" s="147"/>
    </row>
    <row r="6" spans="1:20" hidden="1" x14ac:dyDescent="0.25">
      <c r="Q6" s="147"/>
      <c r="R6" s="147"/>
      <c r="S6" s="147"/>
      <c r="T6" s="147"/>
    </row>
    <row r="7" spans="1:20" hidden="1" x14ac:dyDescent="0.25">
      <c r="Q7" s="147"/>
      <c r="R7" s="147"/>
      <c r="S7" s="147"/>
      <c r="T7" s="147"/>
    </row>
    <row r="8" spans="1:20" hidden="1" x14ac:dyDescent="0.25">
      <c r="Q8" s="147"/>
      <c r="R8" s="147"/>
      <c r="S8" s="147"/>
      <c r="T8" s="147"/>
    </row>
    <row r="9" spans="1:20" hidden="1" x14ac:dyDescent="0.25">
      <c r="Q9" s="147"/>
      <c r="R9" s="147"/>
      <c r="S9" s="147"/>
      <c r="T9" s="147"/>
    </row>
    <row r="10" spans="1:20" ht="3.7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Q10" s="147"/>
      <c r="R10" s="147"/>
      <c r="S10" s="147"/>
      <c r="T10" s="147"/>
    </row>
    <row r="11" spans="1:20" ht="3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Q11" s="147"/>
      <c r="R11" s="147"/>
      <c r="S11" s="147"/>
      <c r="T11" s="147"/>
    </row>
    <row r="12" spans="1:20" ht="15" customHeight="1" x14ac:dyDescent="0.3">
      <c r="A12" s="148" t="s">
        <v>370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Q12" s="147"/>
      <c r="R12" s="147"/>
      <c r="S12" s="147"/>
      <c r="T12" s="147"/>
    </row>
    <row r="13" spans="1:20" ht="4.5" customHeigh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Q13" s="147"/>
      <c r="R13" s="147"/>
      <c r="S13" s="147"/>
      <c r="T13" s="147"/>
    </row>
    <row r="14" spans="1:20" ht="15.75" customHeight="1" x14ac:dyDescent="0.35">
      <c r="A14" s="176" t="s">
        <v>373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Q14" s="147"/>
      <c r="R14" s="147"/>
      <c r="S14" s="147"/>
      <c r="T14" s="147"/>
    </row>
    <row r="15" spans="1:20" ht="18.75" hidden="1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Q15" s="147"/>
      <c r="R15" s="147"/>
      <c r="S15" s="147"/>
      <c r="T15" s="147"/>
    </row>
    <row r="16" spans="1:20" ht="15.75" customHeight="1" x14ac:dyDescent="0.35">
      <c r="A16" s="176" t="s">
        <v>119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Q16" s="147"/>
      <c r="R16" s="147"/>
      <c r="S16" s="147"/>
      <c r="T16" s="147"/>
    </row>
    <row r="17" spans="1:20" ht="3.75" hidden="1" customHeight="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Q17" s="147"/>
      <c r="R17" s="147"/>
      <c r="S17" s="147"/>
      <c r="T17" s="147"/>
    </row>
    <row r="18" spans="1:20" ht="17.25" customHeight="1" x14ac:dyDescent="0.25">
      <c r="A18" s="279" t="s">
        <v>374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Q18" s="147"/>
      <c r="R18" s="147"/>
      <c r="S18" s="147"/>
      <c r="T18" s="147"/>
    </row>
    <row r="19" spans="1:20" ht="6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Q19" s="147"/>
      <c r="R19" s="147"/>
      <c r="S19" s="147"/>
      <c r="T19" s="147"/>
    </row>
    <row r="20" spans="1:20" x14ac:dyDescent="0.25">
      <c r="A20" s="152" t="s">
        <v>27</v>
      </c>
      <c r="B20" s="204" t="s">
        <v>40</v>
      </c>
      <c r="C20" s="205"/>
      <c r="D20" s="205"/>
      <c r="E20" s="205"/>
      <c r="F20" s="178"/>
      <c r="G20" s="149" t="s">
        <v>375</v>
      </c>
      <c r="H20" s="184"/>
      <c r="I20" s="149" t="s">
        <v>107</v>
      </c>
      <c r="J20" s="184"/>
      <c r="K20" s="152" t="s">
        <v>108</v>
      </c>
      <c r="Q20" s="147"/>
      <c r="R20" s="147"/>
      <c r="S20" s="147"/>
      <c r="T20" s="147"/>
    </row>
    <row r="21" spans="1:20" x14ac:dyDescent="0.25">
      <c r="A21" s="153"/>
      <c r="B21" s="179"/>
      <c r="C21" s="206"/>
      <c r="D21" s="206"/>
      <c r="E21" s="206"/>
      <c r="F21" s="180"/>
      <c r="G21" s="150"/>
      <c r="H21" s="211"/>
      <c r="I21" s="150"/>
      <c r="J21" s="211"/>
      <c r="K21" s="153"/>
      <c r="Q21" s="147"/>
      <c r="R21" s="147"/>
      <c r="S21" s="147"/>
      <c r="T21" s="147"/>
    </row>
    <row r="22" spans="1:20" x14ac:dyDescent="0.25">
      <c r="A22" s="154"/>
      <c r="B22" s="181"/>
      <c r="C22" s="207"/>
      <c r="D22" s="207"/>
      <c r="E22" s="207"/>
      <c r="F22" s="182"/>
      <c r="G22" s="151"/>
      <c r="H22" s="186"/>
      <c r="I22" s="151"/>
      <c r="J22" s="186"/>
      <c r="K22" s="154"/>
      <c r="Q22" s="147"/>
      <c r="R22" s="147"/>
      <c r="S22" s="147"/>
      <c r="T22" s="147"/>
    </row>
    <row r="23" spans="1:20" ht="11.25" customHeight="1" x14ac:dyDescent="0.25">
      <c r="A23" s="12">
        <v>1</v>
      </c>
      <c r="B23" s="172">
        <v>2</v>
      </c>
      <c r="C23" s="187"/>
      <c r="D23" s="187"/>
      <c r="E23" s="187"/>
      <c r="F23" s="173"/>
      <c r="G23" s="172">
        <v>3</v>
      </c>
      <c r="H23" s="173"/>
      <c r="I23" s="172">
        <v>4</v>
      </c>
      <c r="J23" s="173"/>
      <c r="K23" s="51">
        <v>5</v>
      </c>
      <c r="Q23" s="147"/>
      <c r="R23" s="147"/>
      <c r="S23" s="147"/>
      <c r="T23" s="147"/>
    </row>
    <row r="24" spans="1:20" ht="33" customHeight="1" x14ac:dyDescent="0.25">
      <c r="A24" s="12"/>
      <c r="B24" s="212" t="s">
        <v>376</v>
      </c>
      <c r="C24" s="213"/>
      <c r="D24" s="213"/>
      <c r="E24" s="213"/>
      <c r="F24" s="214"/>
      <c r="G24" s="158"/>
      <c r="H24" s="198"/>
      <c r="I24" s="158"/>
      <c r="J24" s="198"/>
      <c r="K24" s="51"/>
      <c r="Q24" s="147"/>
      <c r="R24" s="147"/>
      <c r="S24" s="147"/>
      <c r="T24" s="147"/>
    </row>
    <row r="25" spans="1:20" ht="58.5" customHeight="1" x14ac:dyDescent="0.25">
      <c r="A25" s="10"/>
      <c r="B25" s="254" t="s">
        <v>154</v>
      </c>
      <c r="C25" s="255"/>
      <c r="D25" s="255"/>
      <c r="E25" s="255"/>
      <c r="F25" s="256"/>
      <c r="G25" s="276">
        <v>5000</v>
      </c>
      <c r="H25" s="277"/>
      <c r="I25" s="158">
        <v>4</v>
      </c>
      <c r="J25" s="198"/>
      <c r="K25" s="39">
        <f>9000+1000+3000</f>
        <v>13000</v>
      </c>
      <c r="L25" s="121">
        <v>10154.700000000001</v>
      </c>
      <c r="M25" s="113"/>
      <c r="N25" s="113"/>
      <c r="O25" s="113"/>
      <c r="Q25" s="147"/>
      <c r="R25" s="147"/>
      <c r="S25" s="147"/>
      <c r="T25" s="147"/>
    </row>
    <row r="26" spans="1:20" ht="33" customHeight="1" x14ac:dyDescent="0.25">
      <c r="A26" s="10"/>
      <c r="B26" s="254" t="s">
        <v>163</v>
      </c>
      <c r="C26" s="255"/>
      <c r="D26" s="255"/>
      <c r="E26" s="255"/>
      <c r="F26" s="256"/>
      <c r="G26" s="276">
        <v>2000</v>
      </c>
      <c r="H26" s="277"/>
      <c r="I26" s="158">
        <v>5</v>
      </c>
      <c r="J26" s="198"/>
      <c r="K26" s="39">
        <v>10000</v>
      </c>
      <c r="L26" s="112"/>
      <c r="M26" s="113"/>
      <c r="N26" s="113"/>
      <c r="O26" s="113"/>
      <c r="Q26" s="100"/>
      <c r="R26" s="100"/>
      <c r="S26" s="100"/>
      <c r="T26" s="100"/>
    </row>
    <row r="27" spans="1:20" ht="45.75" customHeight="1" x14ac:dyDescent="0.25">
      <c r="A27" s="12"/>
      <c r="B27" s="212" t="s">
        <v>377</v>
      </c>
      <c r="C27" s="213"/>
      <c r="D27" s="213"/>
      <c r="E27" s="213"/>
      <c r="F27" s="214"/>
      <c r="G27" s="274">
        <v>2500</v>
      </c>
      <c r="H27" s="275"/>
      <c r="I27" s="158">
        <v>3</v>
      </c>
      <c r="J27" s="198"/>
      <c r="K27" s="39">
        <f>G27*I27</f>
        <v>7500</v>
      </c>
      <c r="Q27" s="147"/>
      <c r="R27" s="147"/>
      <c r="S27" s="147"/>
      <c r="T27" s="147"/>
    </row>
    <row r="28" spans="1:20" ht="18" customHeight="1" x14ac:dyDescent="0.25">
      <c r="A28" s="12"/>
      <c r="B28" s="251" t="s">
        <v>153</v>
      </c>
      <c r="C28" s="272"/>
      <c r="D28" s="272"/>
      <c r="E28" s="272"/>
      <c r="F28" s="273"/>
      <c r="G28" s="274">
        <v>12000</v>
      </c>
      <c r="H28" s="275"/>
      <c r="I28" s="172">
        <v>1</v>
      </c>
      <c r="J28" s="173"/>
      <c r="K28" s="39">
        <f>G28*I28</f>
        <v>12000</v>
      </c>
      <c r="Q28" s="147"/>
      <c r="R28" s="147"/>
      <c r="S28" s="147"/>
      <c r="T28" s="147"/>
    </row>
    <row r="29" spans="1:20" ht="15.75" customHeight="1" x14ac:dyDescent="0.25">
      <c r="A29" s="10"/>
      <c r="B29" s="255" t="s">
        <v>378</v>
      </c>
      <c r="C29" s="255"/>
      <c r="D29" s="255"/>
      <c r="E29" s="255"/>
      <c r="F29" s="256"/>
      <c r="G29" s="274">
        <v>18500</v>
      </c>
      <c r="H29" s="275"/>
      <c r="I29" s="172">
        <v>1</v>
      </c>
      <c r="J29" s="173"/>
      <c r="K29" s="54">
        <f>G29*I29</f>
        <v>18500</v>
      </c>
      <c r="Q29" s="147"/>
      <c r="R29" s="147"/>
      <c r="S29" s="147"/>
      <c r="T29" s="147"/>
    </row>
    <row r="30" spans="1:20" ht="15.75" customHeight="1" x14ac:dyDescent="0.25">
      <c r="A30" s="10"/>
      <c r="B30" s="254" t="s">
        <v>419</v>
      </c>
      <c r="C30" s="255"/>
      <c r="D30" s="255"/>
      <c r="E30" s="255"/>
      <c r="F30" s="256"/>
      <c r="G30" s="274">
        <v>77500</v>
      </c>
      <c r="H30" s="275"/>
      <c r="I30" s="172">
        <v>1</v>
      </c>
      <c r="J30" s="173"/>
      <c r="K30" s="54">
        <f>77500-38500</f>
        <v>39000</v>
      </c>
      <c r="Q30" s="100"/>
      <c r="R30" s="100"/>
      <c r="S30" s="100"/>
      <c r="T30" s="100"/>
    </row>
    <row r="31" spans="1:20" ht="15.75" customHeight="1" x14ac:dyDescent="0.25">
      <c r="A31" s="188" t="s">
        <v>37</v>
      </c>
      <c r="B31" s="189"/>
      <c r="C31" s="189"/>
      <c r="D31" s="189"/>
      <c r="E31" s="189"/>
      <c r="F31" s="190"/>
      <c r="G31" s="188" t="s">
        <v>55</v>
      </c>
      <c r="H31" s="190"/>
      <c r="I31" s="188" t="s">
        <v>55</v>
      </c>
      <c r="J31" s="190"/>
      <c r="K31" s="40">
        <f>SUM(K25:K30)</f>
        <v>100000</v>
      </c>
      <c r="Q31" s="147"/>
      <c r="R31" s="147"/>
      <c r="S31" s="147"/>
      <c r="T31" s="147"/>
    </row>
    <row r="32" spans="1:20" ht="15.75" customHeight="1" x14ac:dyDescent="0.25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36"/>
      <c r="Q32" s="100"/>
      <c r="R32" s="100"/>
      <c r="S32" s="100"/>
      <c r="T32" s="100"/>
    </row>
    <row r="33" spans="1:20" ht="15.75" customHeight="1" x14ac:dyDescent="0.35">
      <c r="A33" s="278" t="s">
        <v>379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Q33" s="100"/>
      <c r="R33" s="100"/>
      <c r="S33" s="100"/>
      <c r="T33" s="100"/>
    </row>
    <row r="34" spans="1:20" ht="15.75" customHeigh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Q34" s="100"/>
      <c r="R34" s="100"/>
      <c r="S34" s="100"/>
      <c r="T34" s="100"/>
    </row>
    <row r="35" spans="1:20" ht="15.75" customHeight="1" x14ac:dyDescent="0.35">
      <c r="A35" s="176" t="s">
        <v>119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Q35" s="100"/>
      <c r="R35" s="100"/>
      <c r="S35" s="100"/>
      <c r="T35" s="100"/>
    </row>
    <row r="36" spans="1:20" ht="15.75" customHeight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Q36" s="100"/>
      <c r="R36" s="100"/>
      <c r="S36" s="100"/>
      <c r="T36" s="100"/>
    </row>
    <row r="37" spans="1:20" ht="18" customHeight="1" x14ac:dyDescent="0.25">
      <c r="A37" s="279" t="s">
        <v>374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Q37" s="100"/>
      <c r="R37" s="100"/>
      <c r="S37" s="100"/>
      <c r="T37" s="100"/>
    </row>
    <row r="38" spans="1:20" ht="15.75" customHeight="1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Q38" s="100"/>
      <c r="R38" s="100"/>
      <c r="S38" s="100"/>
      <c r="T38" s="100"/>
    </row>
    <row r="39" spans="1:20" ht="15.75" customHeight="1" x14ac:dyDescent="0.25">
      <c r="A39" s="152" t="s">
        <v>27</v>
      </c>
      <c r="B39" s="204" t="s">
        <v>40</v>
      </c>
      <c r="C39" s="205"/>
      <c r="D39" s="205"/>
      <c r="E39" s="205"/>
      <c r="F39" s="178"/>
      <c r="G39" s="149" t="s">
        <v>375</v>
      </c>
      <c r="H39" s="184"/>
      <c r="I39" s="149" t="s">
        <v>107</v>
      </c>
      <c r="J39" s="184"/>
      <c r="K39" s="152" t="s">
        <v>108</v>
      </c>
      <c r="Q39" s="100"/>
      <c r="R39" s="100"/>
      <c r="S39" s="100"/>
      <c r="T39" s="100"/>
    </row>
    <row r="40" spans="1:20" ht="15.75" customHeight="1" x14ac:dyDescent="0.25">
      <c r="A40" s="153"/>
      <c r="B40" s="179"/>
      <c r="C40" s="206"/>
      <c r="D40" s="206"/>
      <c r="E40" s="206"/>
      <c r="F40" s="180"/>
      <c r="G40" s="150"/>
      <c r="H40" s="211"/>
      <c r="I40" s="150"/>
      <c r="J40" s="211"/>
      <c r="K40" s="153"/>
      <c r="Q40" s="100"/>
      <c r="R40" s="100"/>
      <c r="S40" s="100"/>
      <c r="T40" s="100"/>
    </row>
    <row r="41" spans="1:20" ht="15.75" customHeight="1" x14ac:dyDescent="0.25">
      <c r="A41" s="154"/>
      <c r="B41" s="181"/>
      <c r="C41" s="207"/>
      <c r="D41" s="207"/>
      <c r="E41" s="207"/>
      <c r="F41" s="182"/>
      <c r="G41" s="151"/>
      <c r="H41" s="186"/>
      <c r="I41" s="151"/>
      <c r="J41" s="186"/>
      <c r="K41" s="154"/>
      <c r="Q41" s="100"/>
      <c r="R41" s="100"/>
      <c r="S41" s="100"/>
      <c r="T41" s="100"/>
    </row>
    <row r="42" spans="1:20" ht="15.75" customHeight="1" x14ac:dyDescent="0.25">
      <c r="A42" s="12">
        <v>1</v>
      </c>
      <c r="B42" s="172">
        <v>2</v>
      </c>
      <c r="C42" s="187"/>
      <c r="D42" s="187"/>
      <c r="E42" s="187"/>
      <c r="F42" s="173"/>
      <c r="G42" s="172">
        <v>3</v>
      </c>
      <c r="H42" s="173"/>
      <c r="I42" s="172">
        <v>4</v>
      </c>
      <c r="J42" s="173"/>
      <c r="K42" s="51">
        <v>5</v>
      </c>
      <c r="Q42" s="100"/>
      <c r="R42" s="100"/>
      <c r="S42" s="100"/>
      <c r="T42" s="100"/>
    </row>
    <row r="43" spans="1:20" ht="15.75" customHeight="1" x14ac:dyDescent="0.25">
      <c r="A43" s="12"/>
      <c r="B43" s="212" t="s">
        <v>376</v>
      </c>
      <c r="C43" s="213"/>
      <c r="D43" s="213"/>
      <c r="E43" s="213"/>
      <c r="F43" s="214"/>
      <c r="G43" s="158"/>
      <c r="H43" s="198"/>
      <c r="I43" s="158"/>
      <c r="J43" s="198"/>
      <c r="K43" s="51"/>
      <c r="Q43" s="100"/>
      <c r="R43" s="100"/>
      <c r="S43" s="100"/>
      <c r="T43" s="100"/>
    </row>
    <row r="44" spans="1:20" ht="29.25" customHeight="1" x14ac:dyDescent="0.25">
      <c r="A44" s="51"/>
      <c r="B44" s="254"/>
      <c r="C44" s="255"/>
      <c r="D44" s="255"/>
      <c r="E44" s="255"/>
      <c r="F44" s="256"/>
      <c r="G44" s="276"/>
      <c r="H44" s="277"/>
      <c r="I44" s="158"/>
      <c r="J44" s="198"/>
      <c r="K44" s="39"/>
      <c r="Q44" s="100"/>
      <c r="R44" s="100"/>
      <c r="S44" s="100"/>
      <c r="T44" s="100"/>
    </row>
    <row r="45" spans="1:20" ht="15.75" customHeight="1" x14ac:dyDescent="0.25">
      <c r="A45" s="188" t="s">
        <v>37</v>
      </c>
      <c r="B45" s="189"/>
      <c r="C45" s="189"/>
      <c r="D45" s="189"/>
      <c r="E45" s="189"/>
      <c r="F45" s="190"/>
      <c r="G45" s="188" t="s">
        <v>55</v>
      </c>
      <c r="H45" s="190"/>
      <c r="I45" s="188" t="s">
        <v>55</v>
      </c>
      <c r="J45" s="190"/>
      <c r="K45" s="40">
        <f>SUM(K44:K44)</f>
        <v>0</v>
      </c>
      <c r="Q45" s="100"/>
      <c r="R45" s="100"/>
      <c r="S45" s="100"/>
      <c r="T45" s="100"/>
    </row>
    <row r="46" spans="1:20" ht="15.75" customHeight="1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36"/>
      <c r="Q46" s="100"/>
      <c r="R46" s="100"/>
      <c r="S46" s="100"/>
      <c r="T46" s="100"/>
    </row>
    <row r="47" spans="1:20" ht="24.75" customHeight="1" x14ac:dyDescent="0.25">
      <c r="Q47" s="100"/>
      <c r="R47" s="100"/>
      <c r="S47" s="100"/>
      <c r="T47" s="100"/>
    </row>
    <row r="48" spans="1:20" ht="20.25" customHeight="1" x14ac:dyDescent="0.25">
      <c r="Q48" s="100"/>
      <c r="R48" s="100"/>
      <c r="S48" s="100"/>
      <c r="T48" s="100"/>
    </row>
    <row r="49" spans="17:20" ht="22.5" customHeight="1" x14ac:dyDescent="0.25">
      <c r="Q49" s="100"/>
      <c r="R49" s="100"/>
      <c r="S49" s="100"/>
      <c r="T49" s="100"/>
    </row>
    <row r="50" spans="17:20" ht="15.75" customHeight="1" x14ac:dyDescent="0.25">
      <c r="Q50" s="100"/>
      <c r="R50" s="100"/>
      <c r="S50" s="100"/>
      <c r="T50" s="100"/>
    </row>
    <row r="51" spans="17:20" ht="15.75" customHeight="1" x14ac:dyDescent="0.25">
      <c r="Q51" s="100"/>
      <c r="R51" s="100"/>
      <c r="S51" s="100"/>
      <c r="T51" s="100"/>
    </row>
    <row r="52" spans="17:20" ht="15.75" customHeight="1" x14ac:dyDescent="0.25">
      <c r="Q52" s="100"/>
      <c r="R52" s="100"/>
      <c r="S52" s="100"/>
      <c r="T52" s="100"/>
    </row>
    <row r="53" spans="17:20" ht="15.75" customHeight="1" x14ac:dyDescent="0.25">
      <c r="Q53" s="100"/>
      <c r="R53" s="100"/>
      <c r="S53" s="100"/>
      <c r="T53" s="100"/>
    </row>
    <row r="54" spans="17:20" ht="15.75" customHeight="1" x14ac:dyDescent="0.25">
      <c r="Q54" s="100"/>
      <c r="R54" s="100"/>
      <c r="S54" s="100"/>
      <c r="T54" s="100"/>
    </row>
    <row r="55" spans="17:20" ht="14.25" customHeight="1" x14ac:dyDescent="0.25">
      <c r="Q55" s="147"/>
      <c r="R55" s="147"/>
      <c r="S55" s="147"/>
      <c r="T55" s="147"/>
    </row>
    <row r="56" spans="17:20" ht="14.25" customHeight="1" x14ac:dyDescent="0.25">
      <c r="Q56" s="100"/>
      <c r="R56" s="100"/>
      <c r="S56" s="100"/>
      <c r="T56" s="100"/>
    </row>
    <row r="57" spans="17:20" ht="14.25" customHeight="1" x14ac:dyDescent="0.25">
      <c r="Q57" s="147"/>
      <c r="R57" s="147"/>
      <c r="S57" s="147"/>
      <c r="T57" s="147"/>
    </row>
    <row r="58" spans="17:20" x14ac:dyDescent="0.25">
      <c r="Q58" s="147"/>
      <c r="R58" s="147"/>
      <c r="S58" s="147"/>
      <c r="T58" s="147"/>
    </row>
    <row r="59" spans="17:20" x14ac:dyDescent="0.25">
      <c r="Q59" s="147"/>
      <c r="R59" s="147"/>
      <c r="S59" s="147"/>
      <c r="T59" s="147"/>
    </row>
    <row r="60" spans="17:20" x14ac:dyDescent="0.25">
      <c r="Q60" s="147"/>
      <c r="R60" s="147"/>
      <c r="S60" s="147"/>
      <c r="T60" s="147"/>
    </row>
    <row r="61" spans="17:20" x14ac:dyDescent="0.25">
      <c r="Q61" s="147"/>
      <c r="R61" s="147"/>
      <c r="S61" s="147"/>
      <c r="T61" s="147"/>
    </row>
    <row r="62" spans="17:20" x14ac:dyDescent="0.25">
      <c r="Q62" s="147"/>
      <c r="R62" s="147"/>
      <c r="S62" s="147"/>
      <c r="T62" s="147"/>
    </row>
    <row r="63" spans="17:20" x14ac:dyDescent="0.25">
      <c r="Q63" s="147"/>
      <c r="R63" s="147"/>
      <c r="S63" s="147"/>
      <c r="T63" s="147"/>
    </row>
    <row r="64" spans="17:20" x14ac:dyDescent="0.25">
      <c r="Q64" s="147"/>
      <c r="R64" s="147"/>
      <c r="S64" s="147"/>
      <c r="T64" s="147"/>
    </row>
    <row r="65" spans="17:20" x14ac:dyDescent="0.25">
      <c r="Q65" s="147"/>
      <c r="R65" s="147"/>
      <c r="S65" s="147"/>
      <c r="T65" s="147"/>
    </row>
    <row r="66" spans="17:20" x14ac:dyDescent="0.25">
      <c r="Q66" s="147"/>
      <c r="R66" s="147"/>
      <c r="S66" s="147"/>
      <c r="T66" s="147"/>
    </row>
    <row r="67" spans="17:20" x14ac:dyDescent="0.25">
      <c r="Q67" s="147"/>
      <c r="R67" s="147"/>
      <c r="S67" s="147"/>
      <c r="T67" s="147"/>
    </row>
    <row r="68" spans="17:20" x14ac:dyDescent="0.25">
      <c r="Q68" s="147"/>
      <c r="R68" s="147"/>
      <c r="S68" s="147"/>
      <c r="T68" s="147"/>
    </row>
    <row r="69" spans="17:20" x14ac:dyDescent="0.25">
      <c r="Q69" s="147"/>
      <c r="R69" s="147"/>
      <c r="S69" s="147"/>
      <c r="T69" s="147"/>
    </row>
    <row r="70" spans="17:20" x14ac:dyDescent="0.25">
      <c r="Q70" s="147"/>
      <c r="R70" s="147"/>
      <c r="S70" s="147"/>
      <c r="T70" s="147"/>
    </row>
    <row r="71" spans="17:20" x14ac:dyDescent="0.25">
      <c r="Q71" s="147"/>
      <c r="R71" s="147"/>
      <c r="S71" s="147"/>
      <c r="T71" s="147"/>
    </row>
    <row r="72" spans="17:20" x14ac:dyDescent="0.25">
      <c r="Q72" s="147"/>
      <c r="R72" s="147"/>
      <c r="S72" s="147"/>
      <c r="T72" s="147"/>
    </row>
    <row r="73" spans="17:20" x14ac:dyDescent="0.25">
      <c r="Q73" s="147"/>
      <c r="R73" s="147"/>
      <c r="S73" s="147"/>
      <c r="T73" s="147"/>
    </row>
    <row r="74" spans="17:20" x14ac:dyDescent="0.25">
      <c r="Q74" s="147"/>
      <c r="R74" s="147"/>
      <c r="S74" s="147"/>
      <c r="T74" s="147"/>
    </row>
    <row r="75" spans="17:20" x14ac:dyDescent="0.25">
      <c r="Q75" s="147"/>
      <c r="R75" s="147"/>
      <c r="S75" s="147"/>
      <c r="T75" s="147"/>
    </row>
    <row r="76" spans="17:20" x14ac:dyDescent="0.25">
      <c r="Q76" s="147"/>
      <c r="R76" s="147"/>
      <c r="S76" s="147"/>
      <c r="T76" s="147"/>
    </row>
    <row r="77" spans="17:20" x14ac:dyDescent="0.25">
      <c r="Q77" s="147"/>
      <c r="R77" s="147"/>
      <c r="S77" s="147"/>
      <c r="T77" s="147"/>
    </row>
    <row r="78" spans="17:20" x14ac:dyDescent="0.25">
      <c r="Q78" s="147"/>
      <c r="R78" s="147"/>
      <c r="S78" s="147"/>
      <c r="T78" s="147"/>
    </row>
    <row r="79" spans="17:20" x14ac:dyDescent="0.25">
      <c r="Q79" s="147"/>
      <c r="R79" s="147"/>
      <c r="S79" s="147"/>
      <c r="T79" s="147"/>
    </row>
    <row r="80" spans="17:20" x14ac:dyDescent="0.25">
      <c r="Q80" s="147"/>
      <c r="R80" s="147"/>
      <c r="S80" s="147"/>
      <c r="T80" s="147"/>
    </row>
    <row r="81" spans="17:20" x14ac:dyDescent="0.25">
      <c r="Q81" s="147"/>
      <c r="R81" s="147"/>
      <c r="S81" s="147"/>
      <c r="T81" s="147"/>
    </row>
    <row r="82" spans="17:20" x14ac:dyDescent="0.25">
      <c r="Q82" s="147"/>
      <c r="R82" s="147"/>
      <c r="S82" s="147"/>
      <c r="T82" s="147"/>
    </row>
    <row r="83" spans="17:20" x14ac:dyDescent="0.25">
      <c r="Q83" s="147"/>
      <c r="R83" s="147"/>
      <c r="S83" s="147"/>
      <c r="T83" s="147"/>
    </row>
    <row r="84" spans="17:20" x14ac:dyDescent="0.25">
      <c r="Q84" s="147"/>
      <c r="R84" s="147"/>
      <c r="S84" s="147"/>
      <c r="T84" s="147"/>
    </row>
    <row r="85" spans="17:20" x14ac:dyDescent="0.25">
      <c r="Q85" s="147"/>
      <c r="R85" s="147"/>
      <c r="S85" s="147"/>
      <c r="T85" s="147"/>
    </row>
    <row r="86" spans="17:20" x14ac:dyDescent="0.25">
      <c r="Q86" s="147"/>
      <c r="R86" s="147"/>
      <c r="S86" s="147"/>
      <c r="T86" s="147"/>
    </row>
    <row r="87" spans="17:20" x14ac:dyDescent="0.25">
      <c r="Q87" s="147"/>
      <c r="R87" s="147"/>
      <c r="S87" s="147"/>
      <c r="T87" s="147"/>
    </row>
    <row r="88" spans="17:20" x14ac:dyDescent="0.25">
      <c r="Q88" s="147"/>
      <c r="R88" s="147"/>
      <c r="S88" s="147"/>
      <c r="T88" s="147"/>
    </row>
    <row r="89" spans="17:20" x14ac:dyDescent="0.25">
      <c r="Q89" s="147"/>
      <c r="R89" s="147"/>
      <c r="S89" s="147"/>
      <c r="T89" s="147"/>
    </row>
    <row r="90" spans="17:20" x14ac:dyDescent="0.25">
      <c r="Q90" s="147"/>
      <c r="R90" s="147"/>
      <c r="S90" s="147"/>
      <c r="T90" s="147"/>
    </row>
    <row r="91" spans="17:20" x14ac:dyDescent="0.25">
      <c r="Q91" s="147"/>
      <c r="R91" s="147"/>
      <c r="S91" s="147"/>
      <c r="T91" s="147"/>
    </row>
    <row r="92" spans="17:20" x14ac:dyDescent="0.25">
      <c r="Q92" s="147"/>
      <c r="R92" s="147"/>
      <c r="S92" s="147"/>
      <c r="T92" s="147"/>
    </row>
    <row r="93" spans="17:20" x14ac:dyDescent="0.25">
      <c r="Q93" s="147"/>
      <c r="R93" s="147"/>
      <c r="S93" s="147"/>
      <c r="T93" s="147"/>
    </row>
    <row r="94" spans="17:20" x14ac:dyDescent="0.25">
      <c r="Q94" s="147"/>
      <c r="R94" s="147"/>
      <c r="S94" s="147"/>
      <c r="T94" s="147"/>
    </row>
    <row r="95" spans="17:20" x14ac:dyDescent="0.25">
      <c r="Q95" s="147"/>
      <c r="R95" s="147"/>
      <c r="S95" s="147"/>
      <c r="T95" s="147"/>
    </row>
    <row r="96" spans="17:20" x14ac:dyDescent="0.25">
      <c r="Q96" s="147"/>
      <c r="R96" s="147"/>
      <c r="S96" s="147"/>
      <c r="T96" s="147"/>
    </row>
    <row r="97" spans="17:20" x14ac:dyDescent="0.25">
      <c r="Q97" s="147"/>
      <c r="R97" s="147"/>
      <c r="S97" s="147"/>
      <c r="T97" s="147"/>
    </row>
    <row r="98" spans="17:20" x14ac:dyDescent="0.25">
      <c r="Q98" s="147"/>
      <c r="R98" s="147"/>
      <c r="S98" s="147"/>
      <c r="T98" s="147"/>
    </row>
    <row r="99" spans="17:20" x14ac:dyDescent="0.25">
      <c r="Q99" s="147"/>
      <c r="R99" s="147"/>
      <c r="S99" s="147"/>
      <c r="T99" s="147"/>
    </row>
    <row r="100" spans="17:20" x14ac:dyDescent="0.25">
      <c r="Q100" s="147"/>
      <c r="R100" s="147"/>
      <c r="S100" s="147"/>
      <c r="T100" s="147"/>
    </row>
    <row r="101" spans="17:20" x14ac:dyDescent="0.25">
      <c r="Q101" s="147"/>
      <c r="R101" s="147"/>
      <c r="S101" s="147"/>
      <c r="T101" s="147"/>
    </row>
    <row r="102" spans="17:20" x14ac:dyDescent="0.25">
      <c r="Q102" s="147"/>
      <c r="R102" s="147"/>
      <c r="S102" s="147"/>
      <c r="T102" s="147"/>
    </row>
    <row r="103" spans="17:20" x14ac:dyDescent="0.25">
      <c r="Q103" s="147"/>
      <c r="R103" s="147"/>
      <c r="S103" s="147"/>
      <c r="T103" s="147"/>
    </row>
    <row r="104" spans="17:20" x14ac:dyDescent="0.25">
      <c r="Q104" s="147"/>
      <c r="R104" s="147"/>
      <c r="S104" s="147"/>
      <c r="T104" s="147"/>
    </row>
    <row r="105" spans="17:20" x14ac:dyDescent="0.25">
      <c r="Q105" s="147"/>
      <c r="R105" s="147"/>
      <c r="S105" s="147"/>
      <c r="T105" s="147"/>
    </row>
    <row r="106" spans="17:20" x14ac:dyDescent="0.25">
      <c r="Q106" s="147"/>
      <c r="R106" s="147"/>
      <c r="S106" s="147"/>
      <c r="T106" s="147"/>
    </row>
    <row r="107" spans="17:20" x14ac:dyDescent="0.25">
      <c r="Q107" s="147"/>
      <c r="R107" s="147"/>
      <c r="S107" s="147"/>
      <c r="T107" s="147"/>
    </row>
    <row r="108" spans="17:20" x14ac:dyDescent="0.25">
      <c r="Q108" s="147"/>
      <c r="R108" s="147"/>
      <c r="S108" s="147"/>
      <c r="T108" s="147"/>
    </row>
    <row r="109" spans="17:20" x14ac:dyDescent="0.25">
      <c r="Q109" s="147"/>
      <c r="R109" s="147"/>
      <c r="S109" s="147"/>
      <c r="T109" s="147"/>
    </row>
    <row r="110" spans="17:20" x14ac:dyDescent="0.25">
      <c r="Q110" s="147"/>
      <c r="R110" s="147"/>
      <c r="S110" s="147"/>
      <c r="T110" s="147"/>
    </row>
    <row r="111" spans="17:20" x14ac:dyDescent="0.25">
      <c r="Q111" s="147"/>
      <c r="R111" s="147"/>
      <c r="S111" s="147"/>
      <c r="T111" s="147"/>
    </row>
    <row r="112" spans="17:20" x14ac:dyDescent="0.25">
      <c r="Q112" s="147"/>
      <c r="R112" s="147"/>
      <c r="S112" s="147"/>
      <c r="T112" s="147"/>
    </row>
    <row r="113" spans="17:20" x14ac:dyDescent="0.25">
      <c r="Q113" s="147"/>
      <c r="R113" s="147"/>
      <c r="S113" s="147"/>
      <c r="T113" s="147"/>
    </row>
    <row r="114" spans="17:20" x14ac:dyDescent="0.25">
      <c r="Q114" s="147"/>
      <c r="R114" s="147"/>
      <c r="S114" s="147"/>
      <c r="T114" s="147"/>
    </row>
    <row r="115" spans="17:20" x14ac:dyDescent="0.25">
      <c r="Q115" s="147"/>
      <c r="R115" s="147"/>
      <c r="S115" s="147"/>
      <c r="T115" s="147"/>
    </row>
    <row r="116" spans="17:20" x14ac:dyDescent="0.25">
      <c r="Q116" s="147"/>
      <c r="R116" s="147"/>
      <c r="S116" s="147"/>
      <c r="T116" s="147"/>
    </row>
    <row r="117" spans="17:20" x14ac:dyDescent="0.25">
      <c r="Q117" s="147"/>
      <c r="R117" s="147"/>
      <c r="S117" s="147"/>
      <c r="T117" s="147"/>
    </row>
    <row r="118" spans="17:20" x14ac:dyDescent="0.25">
      <c r="Q118" s="147"/>
      <c r="R118" s="147"/>
      <c r="S118" s="147"/>
      <c r="T118" s="147"/>
    </row>
    <row r="119" spans="17:20" x14ac:dyDescent="0.25">
      <c r="Q119" s="147"/>
      <c r="R119" s="147"/>
      <c r="S119" s="147"/>
      <c r="T119" s="147"/>
    </row>
    <row r="120" spans="17:20" x14ac:dyDescent="0.25">
      <c r="Q120" s="147"/>
      <c r="R120" s="147"/>
      <c r="S120" s="147"/>
      <c r="T120" s="147"/>
    </row>
    <row r="121" spans="17:20" x14ac:dyDescent="0.25">
      <c r="Q121" s="147"/>
      <c r="R121" s="147"/>
      <c r="S121" s="147"/>
      <c r="T121" s="147"/>
    </row>
    <row r="122" spans="17:20" x14ac:dyDescent="0.25">
      <c r="Q122" s="147"/>
      <c r="R122" s="147"/>
      <c r="S122" s="147"/>
      <c r="T122" s="147"/>
    </row>
    <row r="123" spans="17:20" x14ac:dyDescent="0.25">
      <c r="Q123" s="147"/>
      <c r="R123" s="147"/>
      <c r="S123" s="147"/>
      <c r="T123" s="147"/>
    </row>
    <row r="124" spans="17:20" x14ac:dyDescent="0.25">
      <c r="Q124" s="147"/>
      <c r="R124" s="147"/>
      <c r="S124" s="147"/>
      <c r="T124" s="147"/>
    </row>
    <row r="125" spans="17:20" x14ac:dyDescent="0.25">
      <c r="Q125" s="147"/>
      <c r="R125" s="147"/>
      <c r="S125" s="147"/>
      <c r="T125" s="147"/>
    </row>
    <row r="126" spans="17:20" x14ac:dyDescent="0.25">
      <c r="Q126" s="147"/>
      <c r="R126" s="147"/>
      <c r="S126" s="147"/>
      <c r="T126" s="147"/>
    </row>
    <row r="127" spans="17:20" x14ac:dyDescent="0.25">
      <c r="Q127" s="147"/>
      <c r="R127" s="147"/>
      <c r="S127" s="147"/>
      <c r="T127" s="147"/>
    </row>
    <row r="128" spans="17:20" x14ac:dyDescent="0.25">
      <c r="Q128" s="147"/>
      <c r="R128" s="147"/>
      <c r="S128" s="147"/>
      <c r="T128" s="147"/>
    </row>
    <row r="129" spans="17:20" x14ac:dyDescent="0.25">
      <c r="Q129" s="147"/>
      <c r="R129" s="147"/>
      <c r="S129" s="147"/>
      <c r="T129" s="147"/>
    </row>
    <row r="130" spans="17:20" x14ac:dyDescent="0.25">
      <c r="Q130" s="147"/>
      <c r="R130" s="147"/>
      <c r="S130" s="147"/>
      <c r="T130" s="147"/>
    </row>
    <row r="131" spans="17:20" x14ac:dyDescent="0.25">
      <c r="Q131" s="147"/>
      <c r="R131" s="147"/>
      <c r="S131" s="147"/>
      <c r="T131" s="147"/>
    </row>
    <row r="132" spans="17:20" x14ac:dyDescent="0.25">
      <c r="Q132" s="147"/>
      <c r="R132" s="147"/>
    </row>
    <row r="133" spans="17:20" x14ac:dyDescent="0.25">
      <c r="Q133" s="147"/>
      <c r="R133" s="147"/>
    </row>
    <row r="134" spans="17:20" x14ac:dyDescent="0.25">
      <c r="Q134" s="147"/>
      <c r="R134" s="147"/>
    </row>
    <row r="135" spans="17:20" x14ac:dyDescent="0.25">
      <c r="Q135" s="147"/>
      <c r="R135" s="147"/>
    </row>
    <row r="136" spans="17:20" x14ac:dyDescent="0.25">
      <c r="Q136" s="147"/>
      <c r="R136" s="147"/>
    </row>
    <row r="137" spans="17:20" x14ac:dyDescent="0.25">
      <c r="Q137" s="147"/>
      <c r="R137" s="147"/>
    </row>
    <row r="138" spans="17:20" x14ac:dyDescent="0.25">
      <c r="Q138" s="147"/>
      <c r="R138" s="147"/>
    </row>
    <row r="139" spans="17:20" x14ac:dyDescent="0.25">
      <c r="Q139" s="147"/>
      <c r="R139" s="147"/>
    </row>
    <row r="140" spans="17:20" x14ac:dyDescent="0.25">
      <c r="Q140" s="147"/>
      <c r="R140" s="147"/>
    </row>
    <row r="141" spans="17:20" x14ac:dyDescent="0.25">
      <c r="Q141" s="147"/>
      <c r="R141" s="147"/>
    </row>
    <row r="142" spans="17:20" x14ac:dyDescent="0.25">
      <c r="Q142" s="147"/>
      <c r="R142" s="147"/>
    </row>
    <row r="143" spans="17:20" x14ac:dyDescent="0.25">
      <c r="Q143" s="147"/>
      <c r="R143" s="147"/>
    </row>
    <row r="144" spans="17:20" x14ac:dyDescent="0.25">
      <c r="Q144" s="147"/>
      <c r="R144" s="147"/>
    </row>
    <row r="145" spans="17:18" x14ac:dyDescent="0.25">
      <c r="Q145" s="147"/>
      <c r="R145" s="147"/>
    </row>
    <row r="146" spans="17:18" x14ac:dyDescent="0.25">
      <c r="Q146" s="147"/>
      <c r="R146" s="147"/>
    </row>
    <row r="147" spans="17:18" x14ac:dyDescent="0.25">
      <c r="Q147" s="147"/>
      <c r="R147" s="147"/>
    </row>
    <row r="148" spans="17:18" x14ac:dyDescent="0.25">
      <c r="Q148" s="147"/>
      <c r="R148" s="147"/>
    </row>
  </sheetData>
  <mergeCells count="283"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  <mergeCell ref="Q10:R10"/>
    <mergeCell ref="S10:T10"/>
    <mergeCell ref="Q11:R11"/>
    <mergeCell ref="S11:T11"/>
    <mergeCell ref="A12:K12"/>
    <mergeCell ref="Q12:R12"/>
    <mergeCell ref="S12:T12"/>
    <mergeCell ref="Q7:R7"/>
    <mergeCell ref="S7:T7"/>
    <mergeCell ref="Q8:R8"/>
    <mergeCell ref="S8:T8"/>
    <mergeCell ref="Q9:R9"/>
    <mergeCell ref="S9:T9"/>
    <mergeCell ref="A16:K16"/>
    <mergeCell ref="Q16:R16"/>
    <mergeCell ref="S16:T16"/>
    <mergeCell ref="Q17:R17"/>
    <mergeCell ref="S17:T17"/>
    <mergeCell ref="A18:K18"/>
    <mergeCell ref="Q18:R18"/>
    <mergeCell ref="S18:T18"/>
    <mergeCell ref="Q13:R13"/>
    <mergeCell ref="S13:T13"/>
    <mergeCell ref="A14:K14"/>
    <mergeCell ref="Q14:R14"/>
    <mergeCell ref="S14:T14"/>
    <mergeCell ref="Q15:R15"/>
    <mergeCell ref="S15:T15"/>
    <mergeCell ref="Q19:R19"/>
    <mergeCell ref="S19:T19"/>
    <mergeCell ref="A20:A22"/>
    <mergeCell ref="B20:F22"/>
    <mergeCell ref="G20:H22"/>
    <mergeCell ref="I20:J22"/>
    <mergeCell ref="K20:K22"/>
    <mergeCell ref="Q20:R20"/>
    <mergeCell ref="S20:T20"/>
    <mergeCell ref="Q21:R21"/>
    <mergeCell ref="Q24:R24"/>
    <mergeCell ref="S24:T24"/>
    <mergeCell ref="B25:F25"/>
    <mergeCell ref="G25:H25"/>
    <mergeCell ref="I25:J25"/>
    <mergeCell ref="Q25:R25"/>
    <mergeCell ref="S25:T25"/>
    <mergeCell ref="S21:T21"/>
    <mergeCell ref="Q22:R22"/>
    <mergeCell ref="S22:T22"/>
    <mergeCell ref="B23:F23"/>
    <mergeCell ref="G23:H23"/>
    <mergeCell ref="I23:J23"/>
    <mergeCell ref="Q23:R23"/>
    <mergeCell ref="S23:T23"/>
    <mergeCell ref="B26:F26"/>
    <mergeCell ref="G26:H26"/>
    <mergeCell ref="I26:J26"/>
    <mergeCell ref="B27:F27"/>
    <mergeCell ref="G27:H27"/>
    <mergeCell ref="I27:J27"/>
    <mergeCell ref="B24:F24"/>
    <mergeCell ref="G24:H24"/>
    <mergeCell ref="I24:J24"/>
    <mergeCell ref="Q29:R29"/>
    <mergeCell ref="S29:T29"/>
    <mergeCell ref="A31:F31"/>
    <mergeCell ref="G31:H31"/>
    <mergeCell ref="I31:J31"/>
    <mergeCell ref="Q31:R31"/>
    <mergeCell ref="S31:T31"/>
    <mergeCell ref="Q27:R27"/>
    <mergeCell ref="S27:T27"/>
    <mergeCell ref="B28:F28"/>
    <mergeCell ref="G28:H28"/>
    <mergeCell ref="I28:J28"/>
    <mergeCell ref="Q28:R28"/>
    <mergeCell ref="S28:T28"/>
    <mergeCell ref="G30:H30"/>
    <mergeCell ref="I30:J30"/>
    <mergeCell ref="B30:F30"/>
    <mergeCell ref="A33:K33"/>
    <mergeCell ref="A35:K35"/>
    <mergeCell ref="A37:K37"/>
    <mergeCell ref="A39:A41"/>
    <mergeCell ref="B39:F41"/>
    <mergeCell ref="G39:H41"/>
    <mergeCell ref="I39:J41"/>
    <mergeCell ref="K39:K41"/>
    <mergeCell ref="B29:F29"/>
    <mergeCell ref="G29:H29"/>
    <mergeCell ref="I29:J29"/>
    <mergeCell ref="B44:F44"/>
    <mergeCell ref="G44:H44"/>
    <mergeCell ref="I44:J44"/>
    <mergeCell ref="A45:F45"/>
    <mergeCell ref="G45:H45"/>
    <mergeCell ref="I45:J45"/>
    <mergeCell ref="B42:F42"/>
    <mergeCell ref="G42:H42"/>
    <mergeCell ref="I42:J42"/>
    <mergeCell ref="B43:F43"/>
    <mergeCell ref="G43:H43"/>
    <mergeCell ref="I43:J43"/>
    <mergeCell ref="Q59:R59"/>
    <mergeCell ref="S59:T59"/>
    <mergeCell ref="Q60:R60"/>
    <mergeCell ref="S60:T60"/>
    <mergeCell ref="Q61:R61"/>
    <mergeCell ref="S61:T61"/>
    <mergeCell ref="Q55:R55"/>
    <mergeCell ref="S55:T55"/>
    <mergeCell ref="Q57:R57"/>
    <mergeCell ref="S57:T57"/>
    <mergeCell ref="Q58:R58"/>
    <mergeCell ref="S58:T58"/>
    <mergeCell ref="Q65:R65"/>
    <mergeCell ref="S65:T65"/>
    <mergeCell ref="Q66:R66"/>
    <mergeCell ref="S66:T66"/>
    <mergeCell ref="Q67:R67"/>
    <mergeCell ref="S67:T67"/>
    <mergeCell ref="Q62:R62"/>
    <mergeCell ref="S62:T62"/>
    <mergeCell ref="Q63:R63"/>
    <mergeCell ref="S63:T63"/>
    <mergeCell ref="Q64:R64"/>
    <mergeCell ref="S64:T64"/>
    <mergeCell ref="Q71:R71"/>
    <mergeCell ref="S71:T71"/>
    <mergeCell ref="Q72:R72"/>
    <mergeCell ref="S72:T72"/>
    <mergeCell ref="Q73:R73"/>
    <mergeCell ref="S73:T73"/>
    <mergeCell ref="Q68:R68"/>
    <mergeCell ref="S68:T68"/>
    <mergeCell ref="Q69:R69"/>
    <mergeCell ref="S69:T69"/>
    <mergeCell ref="Q70:R70"/>
    <mergeCell ref="S70:T70"/>
    <mergeCell ref="Q77:R77"/>
    <mergeCell ref="S77:T77"/>
    <mergeCell ref="Q78:R78"/>
    <mergeCell ref="S78:T78"/>
    <mergeCell ref="Q79:R79"/>
    <mergeCell ref="S79:T79"/>
    <mergeCell ref="Q74:R74"/>
    <mergeCell ref="S74:T74"/>
    <mergeCell ref="Q75:R75"/>
    <mergeCell ref="S75:T75"/>
    <mergeCell ref="Q76:R76"/>
    <mergeCell ref="S76:T76"/>
    <mergeCell ref="Q83:R83"/>
    <mergeCell ref="S83:T83"/>
    <mergeCell ref="Q84:R84"/>
    <mergeCell ref="S84:T84"/>
    <mergeCell ref="Q85:R85"/>
    <mergeCell ref="S85:T85"/>
    <mergeCell ref="Q80:R80"/>
    <mergeCell ref="S80:T80"/>
    <mergeCell ref="Q81:R81"/>
    <mergeCell ref="S81:T81"/>
    <mergeCell ref="Q82:R82"/>
    <mergeCell ref="S82:T82"/>
    <mergeCell ref="Q89:R89"/>
    <mergeCell ref="S89:T89"/>
    <mergeCell ref="Q90:R90"/>
    <mergeCell ref="S90:T90"/>
    <mergeCell ref="Q91:R91"/>
    <mergeCell ref="S91:T91"/>
    <mergeCell ref="Q86:R86"/>
    <mergeCell ref="S86:T86"/>
    <mergeCell ref="Q87:R87"/>
    <mergeCell ref="S87:T87"/>
    <mergeCell ref="Q88:R88"/>
    <mergeCell ref="S88:T88"/>
    <mergeCell ref="Q95:R95"/>
    <mergeCell ref="S95:T95"/>
    <mergeCell ref="Q96:R96"/>
    <mergeCell ref="S96:T96"/>
    <mergeCell ref="Q97:R97"/>
    <mergeCell ref="S97:T97"/>
    <mergeCell ref="Q92:R92"/>
    <mergeCell ref="S92:T92"/>
    <mergeCell ref="Q93:R93"/>
    <mergeCell ref="S93:T93"/>
    <mergeCell ref="Q94:R94"/>
    <mergeCell ref="S94:T94"/>
    <mergeCell ref="Q101:R101"/>
    <mergeCell ref="S101:T101"/>
    <mergeCell ref="Q102:R102"/>
    <mergeCell ref="S102:T102"/>
    <mergeCell ref="Q103:R103"/>
    <mergeCell ref="S103:T103"/>
    <mergeCell ref="Q98:R98"/>
    <mergeCell ref="S98:T98"/>
    <mergeCell ref="Q99:R99"/>
    <mergeCell ref="S99:T99"/>
    <mergeCell ref="Q100:R100"/>
    <mergeCell ref="S100:T100"/>
    <mergeCell ref="Q107:R107"/>
    <mergeCell ref="S107:T107"/>
    <mergeCell ref="Q108:R108"/>
    <mergeCell ref="S108:T108"/>
    <mergeCell ref="Q109:R109"/>
    <mergeCell ref="S109:T109"/>
    <mergeCell ref="Q104:R104"/>
    <mergeCell ref="S104:T104"/>
    <mergeCell ref="Q105:R105"/>
    <mergeCell ref="S105:T105"/>
    <mergeCell ref="Q106:R106"/>
    <mergeCell ref="S106:T106"/>
    <mergeCell ref="Q113:R113"/>
    <mergeCell ref="S113:T113"/>
    <mergeCell ref="Q114:R114"/>
    <mergeCell ref="S114:T114"/>
    <mergeCell ref="Q115:R115"/>
    <mergeCell ref="S115:T115"/>
    <mergeCell ref="Q110:R110"/>
    <mergeCell ref="S110:T110"/>
    <mergeCell ref="Q111:R111"/>
    <mergeCell ref="S111:T111"/>
    <mergeCell ref="Q112:R112"/>
    <mergeCell ref="S112:T112"/>
    <mergeCell ref="Q119:R119"/>
    <mergeCell ref="S119:T119"/>
    <mergeCell ref="Q120:R120"/>
    <mergeCell ref="S120:T120"/>
    <mergeCell ref="Q121:R121"/>
    <mergeCell ref="S121:T121"/>
    <mergeCell ref="Q116:R116"/>
    <mergeCell ref="S116:T116"/>
    <mergeCell ref="Q117:R117"/>
    <mergeCell ref="S117:T117"/>
    <mergeCell ref="Q118:R118"/>
    <mergeCell ref="S118:T118"/>
    <mergeCell ref="Q125:R125"/>
    <mergeCell ref="S125:T125"/>
    <mergeCell ref="Q126:R126"/>
    <mergeCell ref="S126:T126"/>
    <mergeCell ref="Q127:R127"/>
    <mergeCell ref="S127:T127"/>
    <mergeCell ref="Q122:R122"/>
    <mergeCell ref="S122:T122"/>
    <mergeCell ref="Q123:R123"/>
    <mergeCell ref="S123:T123"/>
    <mergeCell ref="Q124:R124"/>
    <mergeCell ref="S124:T124"/>
    <mergeCell ref="Q131:R131"/>
    <mergeCell ref="S131:T131"/>
    <mergeCell ref="Q132:R132"/>
    <mergeCell ref="Q133:R133"/>
    <mergeCell ref="Q134:R134"/>
    <mergeCell ref="Q135:R135"/>
    <mergeCell ref="Q128:R128"/>
    <mergeCell ref="S128:T128"/>
    <mergeCell ref="Q129:R129"/>
    <mergeCell ref="S129:T129"/>
    <mergeCell ref="Q130:R130"/>
    <mergeCell ref="S130:T130"/>
    <mergeCell ref="Q148:R148"/>
    <mergeCell ref="Q142:R142"/>
    <mergeCell ref="Q143:R143"/>
    <mergeCell ref="Q144:R144"/>
    <mergeCell ref="Q145:R145"/>
    <mergeCell ref="Q146:R146"/>
    <mergeCell ref="Q147:R147"/>
    <mergeCell ref="Q136:R136"/>
    <mergeCell ref="Q137:R137"/>
    <mergeCell ref="Q138:R138"/>
    <mergeCell ref="Q139:R139"/>
    <mergeCell ref="Q140:R140"/>
    <mergeCell ref="Q141:R141"/>
  </mergeCells>
  <pageMargins left="0.23622047244094488" right="0.23622047244094488" top="0.19685039370078741" bottom="0.19685039370078741" header="0" footer="0"/>
  <pageSetup paperSize="9" scale="9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4"/>
  <sheetViews>
    <sheetView view="pageBreakPreview" zoomScaleNormal="100" zoomScaleSheetLayoutView="100" workbookViewId="0">
      <selection activeCell="L1" sqref="L1"/>
    </sheetView>
  </sheetViews>
  <sheetFormatPr defaultRowHeight="15" x14ac:dyDescent="0.25"/>
  <cols>
    <col min="1" max="1" width="8.140625" style="5" customWidth="1"/>
    <col min="2" max="2" width="7.140625" style="5" customWidth="1"/>
    <col min="3" max="3" width="5.5703125" style="5" customWidth="1"/>
    <col min="4" max="4" width="4.85546875" style="5" customWidth="1"/>
    <col min="5" max="5" width="10.5703125" style="5" customWidth="1"/>
    <col min="6" max="7" width="10.140625" style="5" customWidth="1"/>
    <col min="8" max="8" width="10.5703125" style="5" customWidth="1"/>
    <col min="9" max="9" width="8.42578125" style="5" customWidth="1"/>
    <col min="10" max="10" width="8.85546875" style="5" customWidth="1"/>
    <col min="11" max="11" width="20.28515625" style="5" customWidth="1"/>
    <col min="12" max="13" width="15.28515625" style="5" customWidth="1"/>
    <col min="14" max="17" width="9.140625" style="5"/>
    <col min="18" max="18" width="14" style="5" customWidth="1"/>
    <col min="19" max="16384" width="9.140625" style="5"/>
  </cols>
  <sheetData>
    <row r="1" spans="1:20" ht="24.75" customHeight="1" x14ac:dyDescent="0.3">
      <c r="A1" s="148" t="s">
        <v>370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Q1" s="147"/>
      <c r="R1" s="147"/>
      <c r="S1" s="147"/>
      <c r="T1" s="147"/>
    </row>
    <row r="2" spans="1:20" ht="18" customHeight="1" x14ac:dyDescent="0.35">
      <c r="A2" s="176" t="s">
        <v>380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Q2" s="147"/>
      <c r="R2" s="147"/>
      <c r="S2" s="147"/>
      <c r="T2" s="147"/>
    </row>
    <row r="3" spans="1:20" ht="16.5" customHeight="1" x14ac:dyDescent="0.35">
      <c r="A3" s="176" t="s">
        <v>119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Q3" s="147"/>
      <c r="R3" s="147"/>
      <c r="S3" s="147"/>
      <c r="T3" s="147"/>
    </row>
    <row r="4" spans="1:20" ht="13.5" customHeight="1" x14ac:dyDescent="0.3">
      <c r="A4" s="199" t="s">
        <v>381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Q4" s="147"/>
      <c r="R4" s="147"/>
      <c r="S4" s="147"/>
      <c r="T4" s="147"/>
    </row>
    <row r="5" spans="1:20" ht="37.5" customHeight="1" x14ac:dyDescent="0.25">
      <c r="A5" s="102" t="s">
        <v>27</v>
      </c>
      <c r="B5" s="101" t="s">
        <v>175</v>
      </c>
      <c r="C5" s="204" t="s">
        <v>40</v>
      </c>
      <c r="D5" s="205"/>
      <c r="E5" s="205"/>
      <c r="F5" s="205"/>
      <c r="G5" s="205"/>
      <c r="H5" s="178"/>
      <c r="I5" s="149" t="s">
        <v>109</v>
      </c>
      <c r="J5" s="178"/>
      <c r="K5" s="104" t="s">
        <v>110</v>
      </c>
      <c r="Q5" s="147"/>
      <c r="R5" s="147"/>
      <c r="S5" s="147"/>
      <c r="T5" s="147"/>
    </row>
    <row r="6" spans="1:20" ht="15.75" customHeight="1" x14ac:dyDescent="0.25">
      <c r="A6" s="12">
        <v>1</v>
      </c>
      <c r="B6" s="103"/>
      <c r="C6" s="172">
        <v>2</v>
      </c>
      <c r="D6" s="187"/>
      <c r="E6" s="187"/>
      <c r="F6" s="187"/>
      <c r="G6" s="187"/>
      <c r="H6" s="173"/>
      <c r="I6" s="172">
        <v>3</v>
      </c>
      <c r="J6" s="173"/>
      <c r="K6" s="51">
        <v>4</v>
      </c>
      <c r="Q6" s="147"/>
      <c r="R6" s="147"/>
      <c r="S6" s="147"/>
      <c r="T6" s="147"/>
    </row>
    <row r="7" spans="1:20" ht="14.25" customHeight="1" x14ac:dyDescent="0.25">
      <c r="A7" s="10"/>
      <c r="B7" s="63"/>
      <c r="C7" s="212" t="s">
        <v>121</v>
      </c>
      <c r="D7" s="213"/>
      <c r="E7" s="213"/>
      <c r="F7" s="213"/>
      <c r="G7" s="213"/>
      <c r="H7" s="214"/>
      <c r="I7" s="158"/>
      <c r="J7" s="198"/>
      <c r="K7" s="51"/>
      <c r="Q7" s="147"/>
      <c r="R7" s="147"/>
      <c r="S7" s="147"/>
      <c r="T7" s="147"/>
    </row>
    <row r="8" spans="1:20" ht="14.25" customHeight="1" x14ac:dyDescent="0.25">
      <c r="A8" s="10"/>
      <c r="B8" s="63">
        <v>226</v>
      </c>
      <c r="C8" s="251" t="s">
        <v>140</v>
      </c>
      <c r="D8" s="252"/>
      <c r="E8" s="252"/>
      <c r="F8" s="252"/>
      <c r="G8" s="252"/>
      <c r="H8" s="253"/>
      <c r="I8" s="158">
        <v>1</v>
      </c>
      <c r="J8" s="198"/>
      <c r="K8" s="39">
        <v>44100</v>
      </c>
      <c r="Q8" s="147"/>
      <c r="R8" s="147"/>
      <c r="S8" s="147"/>
      <c r="T8" s="147"/>
    </row>
    <row r="9" spans="1:20" ht="27" customHeight="1" x14ac:dyDescent="0.25">
      <c r="A9" s="10"/>
      <c r="B9" s="63">
        <v>226</v>
      </c>
      <c r="C9" s="254" t="s">
        <v>141</v>
      </c>
      <c r="D9" s="255"/>
      <c r="E9" s="255"/>
      <c r="F9" s="255"/>
      <c r="G9" s="255"/>
      <c r="H9" s="256"/>
      <c r="I9" s="158">
        <v>1</v>
      </c>
      <c r="J9" s="198"/>
      <c r="K9" s="39">
        <v>2500</v>
      </c>
      <c r="Q9" s="147"/>
      <c r="R9" s="147"/>
      <c r="S9" s="147"/>
      <c r="T9" s="147"/>
    </row>
    <row r="10" spans="1:20" ht="15.75" customHeight="1" x14ac:dyDescent="0.25">
      <c r="A10" s="10"/>
      <c r="B10" s="63">
        <v>226</v>
      </c>
      <c r="C10" s="254" t="s">
        <v>417</v>
      </c>
      <c r="D10" s="255"/>
      <c r="E10" s="255"/>
      <c r="F10" s="255"/>
      <c r="G10" s="255"/>
      <c r="H10" s="256"/>
      <c r="I10" s="158">
        <v>1</v>
      </c>
      <c r="J10" s="198"/>
      <c r="K10" s="39">
        <v>23000</v>
      </c>
      <c r="Q10" s="124"/>
      <c r="R10" s="124"/>
      <c r="S10" s="124"/>
      <c r="T10" s="124"/>
    </row>
    <row r="11" spans="1:20" ht="15" customHeight="1" x14ac:dyDescent="0.25">
      <c r="A11" s="10"/>
      <c r="B11" s="63">
        <v>226</v>
      </c>
      <c r="C11" s="212" t="s">
        <v>171</v>
      </c>
      <c r="D11" s="213"/>
      <c r="E11" s="213"/>
      <c r="F11" s="213"/>
      <c r="G11" s="213"/>
      <c r="H11" s="214"/>
      <c r="I11" s="158">
        <v>1</v>
      </c>
      <c r="J11" s="198"/>
      <c r="K11" s="39">
        <v>12000</v>
      </c>
      <c r="Q11" s="147"/>
      <c r="R11" s="147"/>
      <c r="S11" s="147"/>
      <c r="T11" s="147"/>
    </row>
    <row r="12" spans="1:20" ht="42" customHeight="1" x14ac:dyDescent="0.25">
      <c r="A12" s="10"/>
      <c r="B12" s="63">
        <v>226</v>
      </c>
      <c r="C12" s="212" t="s">
        <v>142</v>
      </c>
      <c r="D12" s="213"/>
      <c r="E12" s="213"/>
      <c r="F12" s="213"/>
      <c r="G12" s="213"/>
      <c r="H12" s="214"/>
      <c r="I12" s="158">
        <v>1</v>
      </c>
      <c r="J12" s="198"/>
      <c r="K12" s="39">
        <v>6000</v>
      </c>
      <c r="Q12" s="147"/>
      <c r="R12" s="147"/>
      <c r="S12" s="147"/>
      <c r="T12" s="147"/>
    </row>
    <row r="13" spans="1:20" ht="57.75" customHeight="1" x14ac:dyDescent="0.25">
      <c r="A13" s="10"/>
      <c r="B13" s="63">
        <v>226</v>
      </c>
      <c r="C13" s="254" t="s">
        <v>418</v>
      </c>
      <c r="D13" s="255"/>
      <c r="E13" s="255"/>
      <c r="F13" s="255"/>
      <c r="G13" s="255"/>
      <c r="H13" s="256"/>
      <c r="I13" s="158">
        <v>7</v>
      </c>
      <c r="J13" s="198"/>
      <c r="K13" s="39">
        <f>50000-5100</f>
        <v>44900</v>
      </c>
      <c r="L13" s="122">
        <v>41589.599999999999</v>
      </c>
      <c r="M13" s="116"/>
      <c r="N13" s="116"/>
      <c r="O13" s="116"/>
      <c r="P13" s="116"/>
      <c r="Q13" s="147"/>
      <c r="R13" s="147"/>
      <c r="S13" s="147"/>
      <c r="T13" s="147"/>
    </row>
    <row r="14" spans="1:20" ht="33.75" customHeight="1" x14ac:dyDescent="0.25">
      <c r="A14" s="10"/>
      <c r="B14" s="63">
        <v>226</v>
      </c>
      <c r="C14" s="212" t="s">
        <v>143</v>
      </c>
      <c r="D14" s="213"/>
      <c r="E14" s="213"/>
      <c r="F14" s="213"/>
      <c r="G14" s="213"/>
      <c r="H14" s="214"/>
      <c r="I14" s="158">
        <v>2</v>
      </c>
      <c r="J14" s="198"/>
      <c r="K14" s="39">
        <v>1000</v>
      </c>
      <c r="Q14" s="147"/>
      <c r="R14" s="147"/>
      <c r="S14" s="147"/>
      <c r="T14" s="147"/>
    </row>
    <row r="15" spans="1:20" ht="15.75" customHeight="1" x14ac:dyDescent="0.25">
      <c r="A15" s="10"/>
      <c r="B15" s="63">
        <v>226</v>
      </c>
      <c r="C15" s="212" t="s">
        <v>144</v>
      </c>
      <c r="D15" s="213"/>
      <c r="E15" s="213"/>
      <c r="F15" s="213"/>
      <c r="G15" s="213"/>
      <c r="H15" s="214"/>
      <c r="I15" s="158">
        <v>1</v>
      </c>
      <c r="J15" s="198"/>
      <c r="K15" s="39">
        <f>2000</f>
        <v>2000</v>
      </c>
      <c r="Q15" s="147"/>
      <c r="R15" s="147"/>
      <c r="S15" s="147"/>
      <c r="T15" s="147"/>
    </row>
    <row r="16" spans="1:20" ht="13.5" customHeight="1" x14ac:dyDescent="0.25">
      <c r="A16" s="10"/>
      <c r="B16" s="63">
        <v>226</v>
      </c>
      <c r="C16" s="212" t="s">
        <v>145</v>
      </c>
      <c r="D16" s="213"/>
      <c r="E16" s="213"/>
      <c r="F16" s="213"/>
      <c r="G16" s="213"/>
      <c r="H16" s="214"/>
      <c r="I16" s="158">
        <v>1</v>
      </c>
      <c r="J16" s="198"/>
      <c r="K16" s="39">
        <v>31000</v>
      </c>
      <c r="L16" s="5">
        <v>30400</v>
      </c>
      <c r="Q16" s="147"/>
      <c r="R16" s="147"/>
      <c r="S16" s="147"/>
      <c r="T16" s="147"/>
    </row>
    <row r="17" spans="1:20" ht="28.5" customHeight="1" x14ac:dyDescent="0.25">
      <c r="A17" s="10"/>
      <c r="B17" s="63">
        <v>226</v>
      </c>
      <c r="C17" s="212" t="s">
        <v>164</v>
      </c>
      <c r="D17" s="213"/>
      <c r="E17" s="213"/>
      <c r="F17" s="213"/>
      <c r="G17" s="213"/>
      <c r="H17" s="214"/>
      <c r="I17" s="158">
        <v>6</v>
      </c>
      <c r="J17" s="198"/>
      <c r="K17" s="39">
        <f>25000-2900-2100-20000</f>
        <v>0</v>
      </c>
      <c r="Q17" s="147"/>
      <c r="R17" s="147"/>
      <c r="S17" s="147"/>
      <c r="T17" s="147"/>
    </row>
    <row r="18" spans="1:20" ht="16.5" customHeight="1" x14ac:dyDescent="0.25">
      <c r="A18" s="10"/>
      <c r="B18" s="63">
        <v>226</v>
      </c>
      <c r="C18" s="212" t="s">
        <v>159</v>
      </c>
      <c r="D18" s="213"/>
      <c r="E18" s="213"/>
      <c r="F18" s="213"/>
      <c r="G18" s="213"/>
      <c r="H18" s="214"/>
      <c r="I18" s="158">
        <v>1</v>
      </c>
      <c r="J18" s="198"/>
      <c r="K18" s="39">
        <f>2000-2000</f>
        <v>0</v>
      </c>
      <c r="L18" s="5">
        <v>1840</v>
      </c>
      <c r="Q18" s="147"/>
      <c r="R18" s="147"/>
      <c r="S18" s="147"/>
      <c r="T18" s="147"/>
    </row>
    <row r="19" spans="1:20" ht="14.25" customHeight="1" x14ac:dyDescent="0.25">
      <c r="A19" s="10"/>
      <c r="B19" s="63">
        <v>228</v>
      </c>
      <c r="C19" s="212" t="s">
        <v>411</v>
      </c>
      <c r="D19" s="213"/>
      <c r="E19" s="213"/>
      <c r="F19" s="213"/>
      <c r="G19" s="213"/>
      <c r="H19" s="214"/>
      <c r="I19" s="172">
        <v>1</v>
      </c>
      <c r="J19" s="173"/>
      <c r="K19" s="39">
        <f>8000-8000</f>
        <v>0</v>
      </c>
      <c r="Q19" s="147"/>
      <c r="R19" s="147"/>
      <c r="S19" s="147"/>
      <c r="T19" s="147"/>
    </row>
    <row r="20" spans="1:20" ht="30" hidden="1" customHeight="1" x14ac:dyDescent="0.25">
      <c r="A20" s="10"/>
      <c r="B20" s="63"/>
      <c r="C20" s="172"/>
      <c r="D20" s="187"/>
      <c r="E20" s="187"/>
      <c r="F20" s="187"/>
      <c r="G20" s="187"/>
      <c r="H20" s="173"/>
      <c r="I20" s="172"/>
      <c r="J20" s="173"/>
      <c r="K20" s="51"/>
      <c r="Q20" s="147"/>
      <c r="R20" s="147"/>
      <c r="S20" s="147"/>
      <c r="T20" s="147"/>
    </row>
    <row r="21" spans="1:20" ht="28.5" customHeight="1" x14ac:dyDescent="0.25">
      <c r="A21" s="10"/>
      <c r="B21" s="63">
        <v>226</v>
      </c>
      <c r="C21" s="284" t="s">
        <v>413</v>
      </c>
      <c r="D21" s="285"/>
      <c r="E21" s="285"/>
      <c r="F21" s="285"/>
      <c r="G21" s="285"/>
      <c r="H21" s="286"/>
      <c r="I21" s="172">
        <v>1</v>
      </c>
      <c r="J21" s="173"/>
      <c r="K21" s="39">
        <v>22000</v>
      </c>
      <c r="L21" s="5">
        <v>2400</v>
      </c>
      <c r="Q21" s="147"/>
      <c r="R21" s="147"/>
      <c r="S21" s="147"/>
      <c r="T21" s="147"/>
    </row>
    <row r="22" spans="1:20" ht="14.25" customHeight="1" x14ac:dyDescent="0.25">
      <c r="A22" s="10"/>
      <c r="B22" s="63">
        <v>226</v>
      </c>
      <c r="C22" s="251" t="s">
        <v>382</v>
      </c>
      <c r="D22" s="252"/>
      <c r="E22" s="252"/>
      <c r="F22" s="252"/>
      <c r="G22" s="252"/>
      <c r="H22" s="253"/>
      <c r="I22" s="172">
        <v>1</v>
      </c>
      <c r="J22" s="173"/>
      <c r="K22" s="39">
        <f>1500-1500</f>
        <v>0</v>
      </c>
      <c r="Q22" s="147"/>
      <c r="R22" s="147"/>
      <c r="S22" s="147"/>
      <c r="T22" s="147"/>
    </row>
    <row r="23" spans="1:20" ht="31.5" customHeight="1" x14ac:dyDescent="0.25">
      <c r="A23" s="10"/>
      <c r="B23" s="63">
        <v>226</v>
      </c>
      <c r="C23" s="254" t="s">
        <v>425</v>
      </c>
      <c r="D23" s="255"/>
      <c r="E23" s="255"/>
      <c r="F23" s="255"/>
      <c r="G23" s="255"/>
      <c r="H23" s="256"/>
      <c r="I23" s="172">
        <v>1</v>
      </c>
      <c r="J23" s="173"/>
      <c r="K23" s="39">
        <f>1500</f>
        <v>1500</v>
      </c>
      <c r="Q23" s="147"/>
      <c r="R23" s="147"/>
      <c r="S23" s="147"/>
      <c r="T23" s="147"/>
    </row>
    <row r="24" spans="1:20" ht="28.5" customHeight="1" x14ac:dyDescent="0.25">
      <c r="A24" s="63"/>
      <c r="B24" s="63">
        <v>226</v>
      </c>
      <c r="C24" s="254" t="s">
        <v>383</v>
      </c>
      <c r="D24" s="255"/>
      <c r="E24" s="255"/>
      <c r="F24" s="255"/>
      <c r="G24" s="255"/>
      <c r="H24" s="256"/>
      <c r="I24" s="172">
        <v>1</v>
      </c>
      <c r="J24" s="173"/>
      <c r="K24" s="39">
        <v>0</v>
      </c>
      <c r="Q24" s="100"/>
      <c r="R24" s="100"/>
      <c r="S24" s="100"/>
      <c r="T24" s="100"/>
    </row>
    <row r="25" spans="1:20" ht="28.5" customHeight="1" x14ac:dyDescent="0.25">
      <c r="A25" s="10"/>
      <c r="B25" s="10">
        <v>226</v>
      </c>
      <c r="C25" s="254" t="s">
        <v>414</v>
      </c>
      <c r="D25" s="255"/>
      <c r="E25" s="255"/>
      <c r="F25" s="255"/>
      <c r="G25" s="255"/>
      <c r="H25" s="256"/>
      <c r="I25" s="172">
        <v>1</v>
      </c>
      <c r="J25" s="173"/>
      <c r="K25" s="39">
        <f>6000-6000</f>
        <v>0</v>
      </c>
      <c r="Q25" s="126"/>
      <c r="R25" s="126"/>
      <c r="S25" s="126"/>
      <c r="T25" s="126"/>
    </row>
    <row r="26" spans="1:20" ht="18" customHeight="1" x14ac:dyDescent="0.25">
      <c r="A26" s="10"/>
      <c r="B26" s="10"/>
      <c r="C26" s="283" t="s">
        <v>384</v>
      </c>
      <c r="D26" s="283"/>
      <c r="E26" s="283"/>
      <c r="F26" s="283"/>
      <c r="G26" s="283"/>
      <c r="H26" s="175"/>
      <c r="I26" s="107"/>
      <c r="J26" s="108"/>
      <c r="K26" s="39">
        <f>K8+K9+K11+K12+K13+K15+K16+K17+K21+K22+K23+K24+K14+K18+K10</f>
        <v>190000</v>
      </c>
      <c r="Q26" s="100"/>
      <c r="R26" s="100"/>
      <c r="S26" s="100"/>
      <c r="T26" s="100"/>
    </row>
    <row r="27" spans="1:20" ht="17.25" customHeight="1" x14ac:dyDescent="0.25">
      <c r="A27" s="188" t="s">
        <v>37</v>
      </c>
      <c r="B27" s="189"/>
      <c r="C27" s="189"/>
      <c r="D27" s="189"/>
      <c r="E27" s="189"/>
      <c r="F27" s="189"/>
      <c r="G27" s="189"/>
      <c r="H27" s="190"/>
      <c r="I27" s="188" t="s">
        <v>55</v>
      </c>
      <c r="J27" s="190"/>
      <c r="K27" s="40">
        <f>SUM(K8:K25)</f>
        <v>190000</v>
      </c>
      <c r="Q27" s="147"/>
      <c r="R27" s="147"/>
      <c r="S27" s="147"/>
      <c r="T27" s="147"/>
    </row>
    <row r="28" spans="1:20" ht="1.5" customHeight="1" x14ac:dyDescent="0.25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36"/>
      <c r="Q28" s="100"/>
      <c r="R28" s="100"/>
      <c r="S28" s="100"/>
      <c r="T28" s="100"/>
    </row>
    <row r="29" spans="1:20" ht="17.25" customHeight="1" x14ac:dyDescent="0.35">
      <c r="A29" s="176" t="s">
        <v>385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Q29" s="100"/>
      <c r="R29" s="100"/>
      <c r="S29" s="100"/>
      <c r="T29" s="100"/>
    </row>
    <row r="30" spans="1:20" ht="5.2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Q30" s="100"/>
      <c r="R30" s="100"/>
      <c r="S30" s="100"/>
      <c r="T30" s="100"/>
    </row>
    <row r="31" spans="1:20" ht="17.25" customHeight="1" x14ac:dyDescent="0.35">
      <c r="A31" s="176" t="s">
        <v>157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Q31" s="100"/>
      <c r="R31" s="100"/>
      <c r="S31" s="100"/>
      <c r="T31" s="100"/>
    </row>
    <row r="32" spans="1:20" ht="5.2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Q32" s="100"/>
      <c r="R32" s="100"/>
      <c r="S32" s="100"/>
      <c r="T32" s="100"/>
    </row>
    <row r="33" spans="1:20" ht="17.25" customHeight="1" x14ac:dyDescent="0.3">
      <c r="A33" s="199" t="s">
        <v>381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Q33" s="100"/>
      <c r="R33" s="100"/>
      <c r="S33" s="100"/>
      <c r="T33" s="100"/>
    </row>
    <row r="34" spans="1:20" ht="7.5" customHeight="1" x14ac:dyDescent="0.25">
      <c r="Q34" s="100"/>
      <c r="R34" s="100"/>
      <c r="S34" s="100"/>
      <c r="T34" s="100"/>
    </row>
    <row r="35" spans="1:20" ht="11.25" customHeight="1" x14ac:dyDescent="0.25">
      <c r="A35" s="152" t="s">
        <v>27</v>
      </c>
      <c r="B35" s="152"/>
      <c r="C35" s="204"/>
      <c r="D35" s="205"/>
      <c r="E35" s="205"/>
      <c r="F35" s="205"/>
      <c r="G35" s="205"/>
      <c r="H35" s="178"/>
      <c r="I35" s="149" t="s">
        <v>109</v>
      </c>
      <c r="J35" s="178"/>
      <c r="K35" s="165" t="s">
        <v>110</v>
      </c>
      <c r="Q35" s="100"/>
      <c r="R35" s="100"/>
      <c r="S35" s="100"/>
      <c r="T35" s="100"/>
    </row>
    <row r="36" spans="1:20" ht="12" customHeight="1" x14ac:dyDescent="0.25">
      <c r="A36" s="177"/>
      <c r="B36" s="153"/>
      <c r="C36" s="179"/>
      <c r="D36" s="206"/>
      <c r="E36" s="206"/>
      <c r="F36" s="206"/>
      <c r="G36" s="206"/>
      <c r="H36" s="180"/>
      <c r="I36" s="179"/>
      <c r="J36" s="180"/>
      <c r="K36" s="177"/>
      <c r="Q36" s="100"/>
      <c r="R36" s="100"/>
      <c r="S36" s="100"/>
      <c r="T36" s="100"/>
    </row>
    <row r="37" spans="1:20" ht="9.75" customHeight="1" x14ac:dyDescent="0.25">
      <c r="A37" s="177"/>
      <c r="B37" s="153"/>
      <c r="C37" s="179"/>
      <c r="D37" s="206"/>
      <c r="E37" s="206"/>
      <c r="F37" s="206"/>
      <c r="G37" s="206"/>
      <c r="H37" s="180"/>
      <c r="I37" s="179"/>
      <c r="J37" s="180"/>
      <c r="K37" s="177"/>
      <c r="Q37" s="100"/>
      <c r="R37" s="100"/>
      <c r="S37" s="100"/>
      <c r="T37" s="100"/>
    </row>
    <row r="38" spans="1:20" ht="10.5" customHeight="1" x14ac:dyDescent="0.25">
      <c r="A38" s="166"/>
      <c r="B38" s="154"/>
      <c r="C38" s="181"/>
      <c r="D38" s="207"/>
      <c r="E38" s="207"/>
      <c r="F38" s="207"/>
      <c r="G38" s="207"/>
      <c r="H38" s="182"/>
      <c r="I38" s="181"/>
      <c r="J38" s="182"/>
      <c r="K38" s="166"/>
      <c r="Q38" s="100"/>
      <c r="R38" s="100"/>
      <c r="S38" s="100"/>
      <c r="T38" s="100"/>
    </row>
    <row r="39" spans="1:20" ht="17.25" customHeight="1" x14ac:dyDescent="0.25">
      <c r="A39" s="12">
        <v>1</v>
      </c>
      <c r="B39" s="103"/>
      <c r="C39" s="172">
        <v>2</v>
      </c>
      <c r="D39" s="187"/>
      <c r="E39" s="187"/>
      <c r="F39" s="187"/>
      <c r="G39" s="187"/>
      <c r="H39" s="173"/>
      <c r="I39" s="172">
        <v>3</v>
      </c>
      <c r="J39" s="173"/>
      <c r="K39" s="51">
        <v>4</v>
      </c>
      <c r="Q39" s="100"/>
      <c r="R39" s="100"/>
      <c r="S39" s="100"/>
      <c r="T39" s="100"/>
    </row>
    <row r="40" spans="1:20" ht="17.25" customHeight="1" x14ac:dyDescent="0.25">
      <c r="A40" s="10"/>
      <c r="B40" s="63"/>
      <c r="C40" s="212" t="s">
        <v>121</v>
      </c>
      <c r="D40" s="213"/>
      <c r="E40" s="213"/>
      <c r="F40" s="213"/>
      <c r="G40" s="213"/>
      <c r="H40" s="214"/>
      <c r="I40" s="158"/>
      <c r="J40" s="198"/>
      <c r="K40" s="51"/>
      <c r="Q40" s="100"/>
      <c r="R40" s="100"/>
      <c r="S40" s="100"/>
      <c r="T40" s="100"/>
    </row>
    <row r="41" spans="1:20" ht="28.5" customHeight="1" x14ac:dyDescent="0.25">
      <c r="A41" s="12">
        <v>1</v>
      </c>
      <c r="B41" s="103"/>
      <c r="C41" s="212" t="s">
        <v>151</v>
      </c>
      <c r="D41" s="213"/>
      <c r="E41" s="213"/>
      <c r="F41" s="213"/>
      <c r="G41" s="213"/>
      <c r="H41" s="214"/>
      <c r="I41" s="158">
        <v>1</v>
      </c>
      <c r="J41" s="198"/>
      <c r="K41" s="39">
        <v>3200</v>
      </c>
      <c r="Q41" s="100"/>
      <c r="R41" s="100"/>
      <c r="S41" s="100"/>
      <c r="T41" s="100"/>
    </row>
    <row r="42" spans="1:20" ht="17.25" customHeight="1" x14ac:dyDescent="0.25">
      <c r="A42" s="169" t="s">
        <v>37</v>
      </c>
      <c r="B42" s="170"/>
      <c r="C42" s="170"/>
      <c r="D42" s="170"/>
      <c r="E42" s="170"/>
      <c r="F42" s="170"/>
      <c r="G42" s="170"/>
      <c r="H42" s="171"/>
      <c r="I42" s="188"/>
      <c r="J42" s="190"/>
      <c r="K42" s="40">
        <f>K41</f>
        <v>3200</v>
      </c>
      <c r="Q42" s="100"/>
      <c r="R42" s="100"/>
      <c r="S42" s="100"/>
      <c r="T42" s="100"/>
    </row>
    <row r="43" spans="1:20" ht="17.25" customHeight="1" x14ac:dyDescent="0.35">
      <c r="A43" s="278" t="s">
        <v>386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Q43" s="100"/>
      <c r="R43" s="100"/>
      <c r="S43" s="100"/>
      <c r="T43" s="100"/>
    </row>
    <row r="44" spans="1:20" ht="17.25" customHeight="1" x14ac:dyDescent="0.35">
      <c r="A44" s="176" t="s">
        <v>387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Q44" s="100"/>
      <c r="R44" s="100"/>
      <c r="S44" s="100"/>
      <c r="T44" s="100"/>
    </row>
    <row r="45" spans="1:20" ht="17.25" customHeight="1" x14ac:dyDescent="0.25">
      <c r="A45" s="280" t="s">
        <v>374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Q45" s="100"/>
      <c r="R45" s="100"/>
      <c r="S45" s="100"/>
      <c r="T45" s="100"/>
    </row>
    <row r="46" spans="1:20" ht="17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Q46" s="100"/>
      <c r="R46" s="100"/>
      <c r="S46" s="100"/>
      <c r="T46" s="100"/>
    </row>
    <row r="47" spans="1:20" ht="17.25" customHeight="1" x14ac:dyDescent="0.25">
      <c r="A47" s="152" t="s">
        <v>27</v>
      </c>
      <c r="B47" s="152"/>
      <c r="C47" s="204" t="s">
        <v>40</v>
      </c>
      <c r="D47" s="205"/>
      <c r="E47" s="205"/>
      <c r="F47" s="205"/>
      <c r="G47" s="178"/>
      <c r="H47" s="149" t="s">
        <v>375</v>
      </c>
      <c r="I47" s="184"/>
      <c r="J47" s="208" t="s">
        <v>107</v>
      </c>
      <c r="K47" s="152" t="s">
        <v>108</v>
      </c>
      <c r="Q47" s="100"/>
      <c r="R47" s="100"/>
      <c r="S47" s="100"/>
      <c r="T47" s="100"/>
    </row>
    <row r="48" spans="1:20" ht="17.25" customHeight="1" x14ac:dyDescent="0.25">
      <c r="A48" s="153"/>
      <c r="B48" s="153"/>
      <c r="C48" s="179"/>
      <c r="D48" s="206"/>
      <c r="E48" s="206"/>
      <c r="F48" s="206"/>
      <c r="G48" s="180"/>
      <c r="H48" s="150"/>
      <c r="I48" s="211"/>
      <c r="J48" s="209"/>
      <c r="K48" s="153"/>
      <c r="Q48" s="100"/>
      <c r="R48" s="100"/>
      <c r="S48" s="100"/>
      <c r="T48" s="100"/>
    </row>
    <row r="49" spans="1:20" ht="31.5" customHeight="1" x14ac:dyDescent="0.25">
      <c r="A49" s="154"/>
      <c r="B49" s="154"/>
      <c r="C49" s="181"/>
      <c r="D49" s="207"/>
      <c r="E49" s="207"/>
      <c r="F49" s="207"/>
      <c r="G49" s="182"/>
      <c r="H49" s="151"/>
      <c r="I49" s="186"/>
      <c r="J49" s="210"/>
      <c r="K49" s="154"/>
      <c r="Q49" s="100"/>
      <c r="R49" s="100"/>
      <c r="S49" s="100"/>
      <c r="T49" s="100"/>
    </row>
    <row r="50" spans="1:20" ht="17.25" customHeight="1" x14ac:dyDescent="0.25">
      <c r="A50" s="12">
        <v>1</v>
      </c>
      <c r="B50" s="103"/>
      <c r="C50" s="172">
        <v>2</v>
      </c>
      <c r="D50" s="187"/>
      <c r="E50" s="187"/>
      <c r="F50" s="187"/>
      <c r="G50" s="173"/>
      <c r="H50" s="172">
        <v>3</v>
      </c>
      <c r="I50" s="173"/>
      <c r="J50" s="107">
        <v>4</v>
      </c>
      <c r="K50" s="51">
        <v>5</v>
      </c>
      <c r="Q50" s="100"/>
      <c r="R50" s="100"/>
      <c r="S50" s="100"/>
      <c r="T50" s="100"/>
    </row>
    <row r="51" spans="1:20" ht="28.5" customHeight="1" x14ac:dyDescent="0.25">
      <c r="A51" s="51"/>
      <c r="B51" s="107"/>
      <c r="C51" s="254"/>
      <c r="D51" s="255"/>
      <c r="E51" s="255"/>
      <c r="F51" s="255"/>
      <c r="G51" s="256"/>
      <c r="H51" s="281"/>
      <c r="I51" s="282"/>
      <c r="J51" s="103"/>
      <c r="K51" s="39"/>
      <c r="Q51" s="100"/>
      <c r="R51" s="100"/>
      <c r="S51" s="100"/>
      <c r="T51" s="100"/>
    </row>
    <row r="52" spans="1:20" ht="25.5" customHeight="1" x14ac:dyDescent="0.25">
      <c r="A52" s="188" t="s">
        <v>37</v>
      </c>
      <c r="B52" s="189"/>
      <c r="C52" s="189"/>
      <c r="D52" s="189"/>
      <c r="E52" s="189"/>
      <c r="F52" s="189"/>
      <c r="G52" s="190"/>
      <c r="H52" s="188" t="s">
        <v>55</v>
      </c>
      <c r="I52" s="190"/>
      <c r="J52" s="110" t="s">
        <v>55</v>
      </c>
      <c r="K52" s="40">
        <f>SUM(K51:K51)</f>
        <v>0</v>
      </c>
      <c r="Q52" s="100"/>
      <c r="R52" s="100"/>
      <c r="S52" s="100"/>
      <c r="T52" s="100"/>
    </row>
    <row r="53" spans="1:20" ht="17.25" customHeight="1" x14ac:dyDescent="0.25">
      <c r="A53" s="123"/>
      <c r="B53" s="123"/>
      <c r="C53" s="123"/>
      <c r="D53" s="123"/>
      <c r="E53" s="123"/>
      <c r="F53" s="123"/>
      <c r="G53" s="123"/>
      <c r="H53" s="123"/>
      <c r="I53" s="115"/>
      <c r="J53" s="115"/>
      <c r="K53" s="36"/>
      <c r="Q53" s="100"/>
      <c r="R53" s="100"/>
      <c r="S53" s="100"/>
      <c r="T53" s="100"/>
    </row>
    <row r="54" spans="1:20" ht="17.25" customHeight="1" x14ac:dyDescent="0.25">
      <c r="A54" s="123"/>
      <c r="B54" s="123"/>
      <c r="C54" s="123"/>
      <c r="D54" s="123"/>
      <c r="E54" s="123"/>
      <c r="F54" s="123"/>
      <c r="G54" s="123"/>
      <c r="H54" s="123"/>
      <c r="I54" s="115"/>
      <c r="J54" s="115"/>
      <c r="K54" s="36"/>
      <c r="Q54" s="100"/>
      <c r="R54" s="100"/>
      <c r="S54" s="100"/>
      <c r="T54" s="100"/>
    </row>
    <row r="55" spans="1:20" ht="17.25" customHeight="1" x14ac:dyDescent="0.25">
      <c r="A55" s="123"/>
      <c r="B55" s="123"/>
      <c r="C55" s="123"/>
      <c r="D55" s="123"/>
      <c r="E55" s="123"/>
      <c r="F55" s="123"/>
      <c r="G55" s="123"/>
      <c r="H55" s="123"/>
      <c r="I55" s="115"/>
      <c r="J55" s="115"/>
      <c r="K55" s="36"/>
      <c r="Q55" s="100"/>
      <c r="R55" s="100"/>
      <c r="S55" s="100"/>
      <c r="T55" s="100"/>
    </row>
    <row r="56" spans="1:20" ht="17.25" customHeight="1" x14ac:dyDescent="0.25">
      <c r="Q56" s="100"/>
      <c r="R56" s="100"/>
      <c r="S56" s="100"/>
      <c r="T56" s="100"/>
    </row>
    <row r="57" spans="1:20" ht="17.25" customHeight="1" x14ac:dyDescent="0.25">
      <c r="Q57" s="100"/>
      <c r="R57" s="100"/>
      <c r="S57" s="100"/>
      <c r="T57" s="100"/>
    </row>
    <row r="58" spans="1:20" ht="17.25" customHeight="1" x14ac:dyDescent="0.25">
      <c r="Q58" s="100"/>
      <c r="R58" s="100"/>
      <c r="S58" s="100"/>
      <c r="T58" s="100"/>
    </row>
    <row r="59" spans="1:20" ht="17.25" customHeight="1" x14ac:dyDescent="0.25">
      <c r="Q59" s="100"/>
      <c r="R59" s="100"/>
      <c r="S59" s="100"/>
      <c r="T59" s="100"/>
    </row>
    <row r="60" spans="1:20" ht="17.25" customHeight="1" x14ac:dyDescent="0.25">
      <c r="Q60" s="100"/>
      <c r="R60" s="100"/>
      <c r="S60" s="100"/>
      <c r="T60" s="100"/>
    </row>
    <row r="61" spans="1:20" ht="17.25" customHeight="1" x14ac:dyDescent="0.25">
      <c r="Q61" s="100"/>
      <c r="R61" s="100"/>
      <c r="S61" s="100"/>
      <c r="T61" s="100"/>
    </row>
    <row r="62" spans="1:20" ht="17.25" customHeight="1" x14ac:dyDescent="0.25">
      <c r="Q62" s="100"/>
      <c r="R62" s="100"/>
      <c r="S62" s="100"/>
      <c r="T62" s="100"/>
    </row>
    <row r="63" spans="1:20" ht="17.25" customHeight="1" x14ac:dyDescent="0.25">
      <c r="Q63" s="100"/>
      <c r="R63" s="100"/>
      <c r="S63" s="100"/>
      <c r="T63" s="100"/>
    </row>
    <row r="64" spans="1:20" ht="17.25" customHeight="1" x14ac:dyDescent="0.25">
      <c r="Q64" s="100"/>
      <c r="R64" s="100"/>
      <c r="S64" s="100"/>
      <c r="T64" s="100"/>
    </row>
    <row r="65" spans="1:20" ht="17.25" customHeight="1" x14ac:dyDescent="0.25">
      <c r="Q65" s="100"/>
      <c r="R65" s="100"/>
      <c r="S65" s="100"/>
      <c r="T65" s="100"/>
    </row>
    <row r="66" spans="1:20" ht="14.25" customHeight="1" x14ac:dyDescent="0.25">
      <c r="Q66" s="147"/>
      <c r="R66" s="147"/>
      <c r="S66" s="147"/>
      <c r="T66" s="147"/>
    </row>
    <row r="67" spans="1:20" ht="19.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Q67" s="147"/>
      <c r="R67" s="147"/>
      <c r="S67" s="147"/>
      <c r="T67" s="147"/>
    </row>
    <row r="68" spans="1:20" ht="3.75" customHeight="1" x14ac:dyDescent="0.3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Q68" s="147"/>
      <c r="R68" s="147"/>
      <c r="S68" s="147"/>
      <c r="T68" s="147"/>
    </row>
    <row r="69" spans="1:20" ht="21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Q69" s="147"/>
      <c r="R69" s="147"/>
      <c r="S69" s="147"/>
      <c r="T69" s="147"/>
    </row>
    <row r="70" spans="1:20" ht="6" customHeight="1" x14ac:dyDescent="0.3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Q70" s="147"/>
      <c r="R70" s="147"/>
      <c r="S70" s="147"/>
      <c r="T70" s="147"/>
    </row>
    <row r="71" spans="1:20" x14ac:dyDescent="0.25">
      <c r="Q71" s="147"/>
      <c r="R71" s="147"/>
      <c r="S71" s="147"/>
      <c r="T71" s="147"/>
    </row>
    <row r="72" spans="1:20" x14ac:dyDescent="0.25">
      <c r="A72" s="152"/>
      <c r="B72" s="101"/>
      <c r="C72" s="204"/>
      <c r="D72" s="205"/>
      <c r="E72" s="205"/>
      <c r="F72" s="205"/>
      <c r="G72" s="205"/>
      <c r="H72" s="178"/>
      <c r="I72" s="149"/>
      <c r="J72" s="178"/>
      <c r="K72" s="165"/>
      <c r="Q72" s="147"/>
      <c r="R72" s="147"/>
      <c r="S72" s="147"/>
      <c r="T72" s="147"/>
    </row>
    <row r="73" spans="1:20" ht="15" customHeight="1" x14ac:dyDescent="0.25">
      <c r="A73" s="177"/>
      <c r="B73" s="105"/>
      <c r="C73" s="179"/>
      <c r="D73" s="206"/>
      <c r="E73" s="206"/>
      <c r="F73" s="206"/>
      <c r="G73" s="206"/>
      <c r="H73" s="180"/>
      <c r="I73" s="179"/>
      <c r="J73" s="180"/>
      <c r="K73" s="177"/>
      <c r="Q73" s="147"/>
      <c r="R73" s="147"/>
      <c r="S73" s="147"/>
      <c r="T73" s="147"/>
    </row>
    <row r="74" spans="1:20" ht="9.75" customHeight="1" x14ac:dyDescent="0.25">
      <c r="A74" s="177"/>
      <c r="B74" s="105"/>
      <c r="C74" s="179"/>
      <c r="D74" s="206"/>
      <c r="E74" s="206"/>
      <c r="F74" s="206"/>
      <c r="G74" s="206"/>
      <c r="H74" s="180"/>
      <c r="I74" s="179"/>
      <c r="J74" s="180"/>
      <c r="K74" s="177"/>
      <c r="Q74" s="147"/>
      <c r="R74" s="147"/>
      <c r="S74" s="147"/>
      <c r="T74" s="147"/>
    </row>
    <row r="75" spans="1:20" ht="2.25" customHeight="1" x14ac:dyDescent="0.25">
      <c r="A75" s="166"/>
      <c r="B75" s="106"/>
      <c r="C75" s="181"/>
      <c r="D75" s="207"/>
      <c r="E75" s="207"/>
      <c r="F75" s="207"/>
      <c r="G75" s="207"/>
      <c r="H75" s="182"/>
      <c r="I75" s="181"/>
      <c r="J75" s="182"/>
      <c r="K75" s="166"/>
      <c r="Q75" s="147"/>
      <c r="R75" s="147"/>
      <c r="S75" s="147"/>
      <c r="T75" s="147"/>
    </row>
    <row r="76" spans="1:20" ht="7.5" hidden="1" customHeight="1" x14ac:dyDescent="0.25">
      <c r="A76" s="12"/>
      <c r="B76" s="103"/>
      <c r="C76" s="172"/>
      <c r="D76" s="187"/>
      <c r="E76" s="187"/>
      <c r="F76" s="187"/>
      <c r="G76" s="187"/>
      <c r="H76" s="173"/>
      <c r="I76" s="172"/>
      <c r="J76" s="173"/>
      <c r="K76" s="51"/>
      <c r="Q76" s="147"/>
      <c r="R76" s="147"/>
      <c r="S76" s="147"/>
      <c r="T76" s="147"/>
    </row>
    <row r="77" spans="1:20" ht="12" customHeight="1" x14ac:dyDescent="0.25">
      <c r="A77" s="10"/>
      <c r="B77" s="63"/>
      <c r="C77" s="212"/>
      <c r="D77" s="213"/>
      <c r="E77" s="213"/>
      <c r="F77" s="213"/>
      <c r="G77" s="213"/>
      <c r="H77" s="214"/>
      <c r="I77" s="158"/>
      <c r="J77" s="198"/>
      <c r="K77" s="51"/>
      <c r="Q77" s="147"/>
      <c r="R77" s="147"/>
      <c r="S77" s="147"/>
      <c r="T77" s="147"/>
    </row>
    <row r="78" spans="1:20" x14ac:dyDescent="0.25">
      <c r="A78" s="12"/>
      <c r="B78" s="103"/>
      <c r="C78" s="212"/>
      <c r="D78" s="213"/>
      <c r="E78" s="213"/>
      <c r="F78" s="213"/>
      <c r="G78" s="213"/>
      <c r="H78" s="214"/>
      <c r="I78" s="158"/>
      <c r="J78" s="198"/>
      <c r="K78" s="39"/>
      <c r="Q78" s="147"/>
      <c r="R78" s="147"/>
      <c r="S78" s="147"/>
      <c r="T78" s="147"/>
    </row>
    <row r="79" spans="1:20" ht="29.25" customHeight="1" x14ac:dyDescent="0.25">
      <c r="A79" s="169"/>
      <c r="B79" s="170"/>
      <c r="C79" s="170"/>
      <c r="D79" s="170"/>
      <c r="E79" s="170"/>
      <c r="F79" s="170"/>
      <c r="G79" s="170"/>
      <c r="H79" s="171"/>
      <c r="I79" s="188"/>
      <c r="J79" s="190"/>
      <c r="K79" s="40"/>
      <c r="Q79" s="147"/>
      <c r="R79" s="147"/>
      <c r="S79" s="147"/>
      <c r="T79" s="147"/>
    </row>
    <row r="80" spans="1:20" x14ac:dyDescent="0.25">
      <c r="Q80" s="147"/>
      <c r="R80" s="147"/>
      <c r="S80" s="147"/>
      <c r="T80" s="147"/>
    </row>
    <row r="81" spans="1:20" ht="8.25" customHeight="1" x14ac:dyDescent="0.25">
      <c r="Q81" s="147"/>
      <c r="R81" s="147"/>
      <c r="S81" s="147"/>
      <c r="T81" s="147"/>
    </row>
    <row r="82" spans="1:20" hidden="1" x14ac:dyDescent="0.25">
      <c r="Q82" s="147"/>
      <c r="R82" s="147"/>
      <c r="S82" s="147"/>
      <c r="T82" s="147"/>
    </row>
    <row r="83" spans="1:20" hidden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Q83" s="147"/>
      <c r="R83" s="147"/>
      <c r="S83" s="147"/>
      <c r="T83" s="147"/>
    </row>
    <row r="84" spans="1:20" ht="207" hidden="1" customHeight="1" x14ac:dyDescent="0.25">
      <c r="Q84" s="147"/>
      <c r="R84" s="147"/>
      <c r="S84" s="147"/>
      <c r="T84" s="147"/>
    </row>
    <row r="85" spans="1:20" x14ac:dyDescent="0.25">
      <c r="Q85" s="147"/>
      <c r="R85" s="147"/>
      <c r="S85" s="147"/>
      <c r="T85" s="147"/>
    </row>
    <row r="86" spans="1:20" x14ac:dyDescent="0.25">
      <c r="Q86" s="147"/>
      <c r="R86" s="147"/>
      <c r="S86" s="147"/>
      <c r="T86" s="147"/>
    </row>
    <row r="87" spans="1:20" x14ac:dyDescent="0.25">
      <c r="Q87" s="147"/>
      <c r="R87" s="147"/>
      <c r="S87" s="147"/>
      <c r="T87" s="147"/>
    </row>
    <row r="88" spans="1:20" x14ac:dyDescent="0.25">
      <c r="Q88" s="147"/>
      <c r="R88" s="147"/>
      <c r="S88" s="147"/>
      <c r="T88" s="147"/>
    </row>
    <row r="89" spans="1:20" x14ac:dyDescent="0.25">
      <c r="Q89" s="147"/>
      <c r="R89" s="147"/>
      <c r="S89" s="147"/>
      <c r="T89" s="147"/>
    </row>
    <row r="90" spans="1:20" x14ac:dyDescent="0.25">
      <c r="Q90" s="147"/>
      <c r="R90" s="147"/>
      <c r="S90" s="147"/>
      <c r="T90" s="147"/>
    </row>
    <row r="91" spans="1:20" x14ac:dyDescent="0.25">
      <c r="Q91" s="147"/>
      <c r="R91" s="147"/>
      <c r="S91" s="147"/>
      <c r="T91" s="147"/>
    </row>
    <row r="92" spans="1:20" x14ac:dyDescent="0.25">
      <c r="Q92" s="147"/>
      <c r="R92" s="147"/>
      <c r="S92" s="147"/>
      <c r="T92" s="147"/>
    </row>
    <row r="93" spans="1:20" x14ac:dyDescent="0.25">
      <c r="Q93" s="147"/>
      <c r="R93" s="147"/>
      <c r="S93" s="147"/>
      <c r="T93" s="147"/>
    </row>
    <row r="94" spans="1:20" x14ac:dyDescent="0.25">
      <c r="Q94" s="147"/>
      <c r="R94" s="147"/>
      <c r="S94" s="147"/>
      <c r="T94" s="147"/>
    </row>
    <row r="95" spans="1:20" x14ac:dyDescent="0.25">
      <c r="Q95" s="147"/>
      <c r="R95" s="147"/>
      <c r="S95" s="147"/>
      <c r="T95" s="147"/>
    </row>
    <row r="96" spans="1:20" x14ac:dyDescent="0.25">
      <c r="Q96" s="147"/>
      <c r="R96" s="147"/>
      <c r="S96" s="147"/>
      <c r="T96" s="147"/>
    </row>
    <row r="97" spans="17:20" x14ac:dyDescent="0.25">
      <c r="Q97" s="147"/>
      <c r="R97" s="147"/>
      <c r="S97" s="147"/>
      <c r="T97" s="147"/>
    </row>
    <row r="98" spans="17:20" x14ac:dyDescent="0.25">
      <c r="Q98" s="147"/>
      <c r="R98" s="147"/>
      <c r="S98" s="147"/>
      <c r="T98" s="147"/>
    </row>
    <row r="99" spans="17:20" x14ac:dyDescent="0.25">
      <c r="Q99" s="147"/>
      <c r="R99" s="147"/>
      <c r="S99" s="147"/>
      <c r="T99" s="147"/>
    </row>
    <row r="100" spans="17:20" x14ac:dyDescent="0.25">
      <c r="Q100" s="147"/>
      <c r="R100" s="147"/>
      <c r="S100" s="147"/>
      <c r="T100" s="147"/>
    </row>
    <row r="101" spans="17:20" x14ac:dyDescent="0.25">
      <c r="Q101" s="147"/>
      <c r="R101" s="147"/>
      <c r="S101" s="147"/>
      <c r="T101" s="147"/>
    </row>
    <row r="102" spans="17:20" x14ac:dyDescent="0.25">
      <c r="Q102" s="147"/>
      <c r="R102" s="147"/>
      <c r="S102" s="147"/>
      <c r="T102" s="147"/>
    </row>
    <row r="103" spans="17:20" x14ac:dyDescent="0.25">
      <c r="Q103" s="147"/>
      <c r="R103" s="147"/>
      <c r="S103" s="147"/>
      <c r="T103" s="147"/>
    </row>
    <row r="104" spans="17:20" x14ac:dyDescent="0.25">
      <c r="Q104" s="147"/>
      <c r="R104" s="147"/>
      <c r="S104" s="147"/>
      <c r="T104" s="147"/>
    </row>
    <row r="105" spans="17:20" x14ac:dyDescent="0.25">
      <c r="Q105" s="147"/>
      <c r="R105" s="147"/>
      <c r="S105" s="147"/>
      <c r="T105" s="147"/>
    </row>
    <row r="106" spans="17:20" x14ac:dyDescent="0.25">
      <c r="Q106" s="147"/>
      <c r="R106" s="147"/>
      <c r="S106" s="147"/>
      <c r="T106" s="147"/>
    </row>
    <row r="107" spans="17:20" x14ac:dyDescent="0.25">
      <c r="Q107" s="147"/>
      <c r="R107" s="147"/>
      <c r="S107" s="147"/>
      <c r="T107" s="147"/>
    </row>
    <row r="108" spans="17:20" x14ac:dyDescent="0.25">
      <c r="Q108" s="147"/>
      <c r="R108" s="147"/>
      <c r="S108" s="147"/>
      <c r="T108" s="147"/>
    </row>
    <row r="109" spans="17:20" x14ac:dyDescent="0.25">
      <c r="Q109" s="147"/>
      <c r="R109" s="147"/>
      <c r="S109" s="147"/>
      <c r="T109" s="147"/>
    </row>
    <row r="110" spans="17:20" x14ac:dyDescent="0.25">
      <c r="Q110" s="147"/>
      <c r="R110" s="147"/>
      <c r="S110" s="147"/>
      <c r="T110" s="147"/>
    </row>
    <row r="111" spans="17:20" x14ac:dyDescent="0.25">
      <c r="Q111" s="147"/>
      <c r="R111" s="147"/>
      <c r="S111" s="147"/>
      <c r="T111" s="147"/>
    </row>
    <row r="112" spans="17:20" x14ac:dyDescent="0.25">
      <c r="Q112" s="147"/>
      <c r="R112" s="147"/>
      <c r="S112" s="147"/>
      <c r="T112" s="147"/>
    </row>
    <row r="113" spans="17:20" x14ac:dyDescent="0.25">
      <c r="Q113" s="147"/>
      <c r="R113" s="147"/>
      <c r="S113" s="147"/>
      <c r="T113" s="147"/>
    </row>
    <row r="114" spans="17:20" x14ac:dyDescent="0.25">
      <c r="Q114" s="147"/>
      <c r="R114" s="147"/>
      <c r="S114" s="147"/>
      <c r="T114" s="147"/>
    </row>
    <row r="115" spans="17:20" x14ac:dyDescent="0.25">
      <c r="Q115" s="147"/>
      <c r="R115" s="147"/>
      <c r="S115" s="147"/>
      <c r="T115" s="147"/>
    </row>
    <row r="116" spans="17:20" x14ac:dyDescent="0.25">
      <c r="Q116" s="147"/>
      <c r="R116" s="147"/>
      <c r="S116" s="147"/>
      <c r="T116" s="147"/>
    </row>
    <row r="117" spans="17:20" x14ac:dyDescent="0.25">
      <c r="Q117" s="147"/>
      <c r="R117" s="147"/>
      <c r="S117" s="147"/>
      <c r="T117" s="147"/>
    </row>
    <row r="118" spans="17:20" x14ac:dyDescent="0.25">
      <c r="Q118" s="147"/>
      <c r="R118" s="147"/>
      <c r="S118" s="147"/>
      <c r="T118" s="147"/>
    </row>
    <row r="119" spans="17:20" x14ac:dyDescent="0.25">
      <c r="Q119" s="147"/>
      <c r="R119" s="147"/>
      <c r="S119" s="147"/>
      <c r="T119" s="147"/>
    </row>
    <row r="120" spans="17:20" x14ac:dyDescent="0.25">
      <c r="Q120" s="147"/>
      <c r="R120" s="147"/>
      <c r="S120" s="147"/>
      <c r="T120" s="147"/>
    </row>
    <row r="121" spans="17:20" x14ac:dyDescent="0.25">
      <c r="Q121" s="147"/>
      <c r="R121" s="147"/>
      <c r="S121" s="147"/>
      <c r="T121" s="147"/>
    </row>
    <row r="122" spans="17:20" x14ac:dyDescent="0.25">
      <c r="Q122" s="147"/>
      <c r="R122" s="147"/>
      <c r="S122" s="147"/>
      <c r="T122" s="147"/>
    </row>
    <row r="123" spans="17:20" x14ac:dyDescent="0.25">
      <c r="Q123" s="147"/>
      <c r="R123" s="147"/>
      <c r="S123" s="147"/>
      <c r="T123" s="147"/>
    </row>
    <row r="124" spans="17:20" x14ac:dyDescent="0.25">
      <c r="Q124" s="147"/>
      <c r="R124" s="147"/>
      <c r="S124" s="147"/>
      <c r="T124" s="147"/>
    </row>
    <row r="125" spans="17:20" x14ac:dyDescent="0.25">
      <c r="Q125" s="147"/>
      <c r="R125" s="147"/>
      <c r="S125" s="147"/>
      <c r="T125" s="147"/>
    </row>
    <row r="126" spans="17:20" x14ac:dyDescent="0.25">
      <c r="Q126" s="147"/>
      <c r="R126" s="147"/>
      <c r="S126" s="147"/>
      <c r="T126" s="147"/>
    </row>
    <row r="127" spans="17:20" x14ac:dyDescent="0.25">
      <c r="Q127" s="147"/>
      <c r="R127" s="147"/>
      <c r="S127" s="147"/>
      <c r="T127" s="147"/>
    </row>
    <row r="128" spans="17:20" x14ac:dyDescent="0.25">
      <c r="Q128" s="147"/>
      <c r="R128" s="147"/>
      <c r="S128" s="147"/>
      <c r="T128" s="147"/>
    </row>
    <row r="129" spans="17:20" x14ac:dyDescent="0.25">
      <c r="Q129" s="147"/>
      <c r="R129" s="147"/>
      <c r="S129" s="147"/>
      <c r="T129" s="147"/>
    </row>
    <row r="130" spans="17:20" x14ac:dyDescent="0.25">
      <c r="Q130" s="147"/>
      <c r="R130" s="147"/>
      <c r="S130" s="147"/>
      <c r="T130" s="147"/>
    </row>
    <row r="131" spans="17:20" x14ac:dyDescent="0.25">
      <c r="Q131" s="147"/>
      <c r="R131" s="147"/>
      <c r="S131" s="147"/>
      <c r="T131" s="147"/>
    </row>
    <row r="132" spans="17:20" x14ac:dyDescent="0.25">
      <c r="Q132" s="147"/>
      <c r="R132" s="147"/>
      <c r="S132" s="147"/>
      <c r="T132" s="147"/>
    </row>
    <row r="133" spans="17:20" x14ac:dyDescent="0.25">
      <c r="Q133" s="147"/>
      <c r="R133" s="147"/>
      <c r="S133" s="147"/>
      <c r="T133" s="147"/>
    </row>
    <row r="134" spans="17:20" x14ac:dyDescent="0.25">
      <c r="Q134" s="147"/>
      <c r="R134" s="147"/>
      <c r="S134" s="147"/>
      <c r="T134" s="147"/>
    </row>
    <row r="135" spans="17:20" x14ac:dyDescent="0.25">
      <c r="Q135" s="147"/>
      <c r="R135" s="147"/>
      <c r="S135" s="147"/>
      <c r="T135" s="147"/>
    </row>
    <row r="136" spans="17:20" x14ac:dyDescent="0.25">
      <c r="Q136" s="147"/>
      <c r="R136" s="147"/>
      <c r="S136" s="147"/>
      <c r="T136" s="147"/>
    </row>
    <row r="137" spans="17:20" x14ac:dyDescent="0.25">
      <c r="Q137" s="147"/>
      <c r="R137" s="147"/>
      <c r="S137" s="147"/>
      <c r="T137" s="147"/>
    </row>
    <row r="138" spans="17:20" x14ac:dyDescent="0.25">
      <c r="Q138" s="147"/>
      <c r="R138" s="147"/>
      <c r="S138" s="147"/>
      <c r="T138" s="147"/>
    </row>
    <row r="139" spans="17:20" x14ac:dyDescent="0.25">
      <c r="Q139" s="147"/>
      <c r="R139" s="147"/>
      <c r="S139" s="147"/>
      <c r="T139" s="147"/>
    </row>
    <row r="140" spans="17:20" x14ac:dyDescent="0.25">
      <c r="Q140" s="147"/>
      <c r="R140" s="147"/>
      <c r="S140" s="147"/>
      <c r="T140" s="147"/>
    </row>
    <row r="141" spans="17:20" x14ac:dyDescent="0.25">
      <c r="Q141" s="147"/>
      <c r="R141" s="147"/>
      <c r="S141" s="147"/>
      <c r="T141" s="147"/>
    </row>
    <row r="142" spans="17:20" x14ac:dyDescent="0.25">
      <c r="Q142" s="147"/>
      <c r="R142" s="147"/>
      <c r="S142" s="147"/>
      <c r="T142" s="147"/>
    </row>
    <row r="143" spans="17:20" x14ac:dyDescent="0.25">
      <c r="Q143" s="147"/>
      <c r="R143" s="147"/>
      <c r="S143" s="147"/>
      <c r="T143" s="147"/>
    </row>
    <row r="144" spans="17:20" x14ac:dyDescent="0.25">
      <c r="Q144" s="147"/>
      <c r="R144" s="147"/>
      <c r="S144" s="147"/>
      <c r="T144" s="147"/>
    </row>
    <row r="145" spans="17:20" x14ac:dyDescent="0.25">
      <c r="Q145" s="147"/>
      <c r="R145" s="147"/>
      <c r="S145" s="147"/>
      <c r="T145" s="147"/>
    </row>
    <row r="146" spans="17:20" x14ac:dyDescent="0.25">
      <c r="Q146" s="147"/>
      <c r="R146" s="147"/>
      <c r="S146" s="147"/>
      <c r="T146" s="147"/>
    </row>
    <row r="147" spans="17:20" x14ac:dyDescent="0.25">
      <c r="Q147" s="147"/>
      <c r="R147" s="147"/>
      <c r="S147" s="147"/>
      <c r="T147" s="147"/>
    </row>
    <row r="148" spans="17:20" x14ac:dyDescent="0.25">
      <c r="Q148" s="147"/>
      <c r="R148" s="147"/>
      <c r="S148" s="147"/>
      <c r="T148" s="147"/>
    </row>
    <row r="149" spans="17:20" x14ac:dyDescent="0.25">
      <c r="Q149" s="147"/>
      <c r="R149" s="147"/>
      <c r="S149" s="147"/>
      <c r="T149" s="147"/>
    </row>
    <row r="150" spans="17:20" x14ac:dyDescent="0.25">
      <c r="Q150" s="147"/>
      <c r="R150" s="147"/>
      <c r="S150" s="147"/>
      <c r="T150" s="147"/>
    </row>
    <row r="151" spans="17:20" x14ac:dyDescent="0.25">
      <c r="Q151" s="147"/>
      <c r="R151" s="147"/>
      <c r="S151" s="147"/>
      <c r="T151" s="147"/>
    </row>
    <row r="152" spans="17:20" x14ac:dyDescent="0.25">
      <c r="Q152" s="147"/>
      <c r="R152" s="147"/>
      <c r="S152" s="147"/>
      <c r="T152" s="147"/>
    </row>
    <row r="153" spans="17:20" x14ac:dyDescent="0.25">
      <c r="Q153" s="147"/>
      <c r="R153" s="147"/>
      <c r="S153" s="147"/>
      <c r="T153" s="147"/>
    </row>
    <row r="154" spans="17:20" x14ac:dyDescent="0.25">
      <c r="Q154" s="147"/>
      <c r="R154" s="147"/>
      <c r="S154" s="147"/>
      <c r="T154" s="147"/>
    </row>
    <row r="155" spans="17:20" x14ac:dyDescent="0.25">
      <c r="Q155" s="147"/>
      <c r="R155" s="147"/>
      <c r="S155" s="147"/>
      <c r="T155" s="147"/>
    </row>
    <row r="156" spans="17:20" x14ac:dyDescent="0.25">
      <c r="Q156" s="147"/>
      <c r="R156" s="147"/>
      <c r="S156" s="147"/>
      <c r="T156" s="147"/>
    </row>
    <row r="157" spans="17:20" x14ac:dyDescent="0.25">
      <c r="Q157" s="147"/>
      <c r="R157" s="147"/>
      <c r="S157" s="147"/>
      <c r="T157" s="147"/>
    </row>
    <row r="158" spans="17:20" x14ac:dyDescent="0.25">
      <c r="Q158" s="147"/>
      <c r="R158" s="147"/>
      <c r="S158" s="147"/>
      <c r="T158" s="147"/>
    </row>
    <row r="159" spans="17:20" x14ac:dyDescent="0.25">
      <c r="Q159" s="147"/>
      <c r="R159" s="147"/>
      <c r="S159" s="147"/>
      <c r="T159" s="147"/>
    </row>
    <row r="160" spans="17:20" x14ac:dyDescent="0.25">
      <c r="Q160" s="147"/>
      <c r="R160" s="147"/>
      <c r="S160" s="147"/>
      <c r="T160" s="147"/>
    </row>
    <row r="161" spans="17:20" x14ac:dyDescent="0.25">
      <c r="Q161" s="147"/>
      <c r="R161" s="147"/>
      <c r="S161" s="147"/>
      <c r="T161" s="147"/>
    </row>
    <row r="162" spans="17:20" x14ac:dyDescent="0.25">
      <c r="Q162" s="147"/>
      <c r="R162" s="147"/>
      <c r="S162" s="147"/>
      <c r="T162" s="147"/>
    </row>
    <row r="163" spans="17:20" x14ac:dyDescent="0.25">
      <c r="Q163" s="147"/>
      <c r="R163" s="147"/>
      <c r="S163" s="147"/>
      <c r="T163" s="147"/>
    </row>
    <row r="164" spans="17:20" x14ac:dyDescent="0.25">
      <c r="Q164" s="147"/>
      <c r="R164" s="147"/>
      <c r="S164" s="147"/>
      <c r="T164" s="147"/>
    </row>
    <row r="165" spans="17:20" x14ac:dyDescent="0.25">
      <c r="Q165" s="147"/>
      <c r="R165" s="147"/>
      <c r="S165" s="147"/>
      <c r="T165" s="147"/>
    </row>
    <row r="166" spans="17:20" x14ac:dyDescent="0.25">
      <c r="Q166" s="147"/>
      <c r="R166" s="147"/>
      <c r="S166" s="147"/>
      <c r="T166" s="147"/>
    </row>
    <row r="167" spans="17:20" x14ac:dyDescent="0.25">
      <c r="Q167" s="147"/>
      <c r="R167" s="147"/>
      <c r="S167" s="147"/>
      <c r="T167" s="147"/>
    </row>
    <row r="168" spans="17:20" x14ac:dyDescent="0.25">
      <c r="Q168" s="147"/>
      <c r="R168" s="147"/>
    </row>
    <row r="169" spans="17:20" x14ac:dyDescent="0.25">
      <c r="Q169" s="147"/>
      <c r="R169" s="147"/>
    </row>
    <row r="170" spans="17:20" x14ac:dyDescent="0.25">
      <c r="Q170" s="147"/>
      <c r="R170" s="147"/>
    </row>
    <row r="171" spans="17:20" x14ac:dyDescent="0.25">
      <c r="Q171" s="147"/>
      <c r="R171" s="147"/>
    </row>
    <row r="172" spans="17:20" x14ac:dyDescent="0.25">
      <c r="Q172" s="147"/>
      <c r="R172" s="147"/>
    </row>
    <row r="173" spans="17:20" x14ac:dyDescent="0.25">
      <c r="Q173" s="147"/>
      <c r="R173" s="147"/>
    </row>
    <row r="174" spans="17:20" x14ac:dyDescent="0.25">
      <c r="Q174" s="147"/>
      <c r="R174" s="147"/>
    </row>
    <row r="175" spans="17:20" x14ac:dyDescent="0.25">
      <c r="Q175" s="147"/>
      <c r="R175" s="147"/>
    </row>
    <row r="176" spans="17:20" x14ac:dyDescent="0.25">
      <c r="Q176" s="147"/>
      <c r="R176" s="147"/>
    </row>
    <row r="177" spans="17:18" x14ac:dyDescent="0.25">
      <c r="Q177" s="147"/>
      <c r="R177" s="147"/>
    </row>
    <row r="178" spans="17:18" x14ac:dyDescent="0.25">
      <c r="Q178" s="147"/>
      <c r="R178" s="147"/>
    </row>
    <row r="179" spans="17:18" x14ac:dyDescent="0.25">
      <c r="Q179" s="147"/>
      <c r="R179" s="147"/>
    </row>
    <row r="180" spans="17:18" x14ac:dyDescent="0.25">
      <c r="Q180" s="147"/>
      <c r="R180" s="147"/>
    </row>
    <row r="181" spans="17:18" x14ac:dyDescent="0.25">
      <c r="Q181" s="147"/>
      <c r="R181" s="147"/>
    </row>
    <row r="182" spans="17:18" x14ac:dyDescent="0.25">
      <c r="Q182" s="147"/>
      <c r="R182" s="147"/>
    </row>
    <row r="183" spans="17:18" x14ac:dyDescent="0.25">
      <c r="Q183" s="147"/>
      <c r="R183" s="147"/>
    </row>
    <row r="184" spans="17:18" x14ac:dyDescent="0.25">
      <c r="Q184" s="147"/>
      <c r="R184" s="147"/>
    </row>
  </sheetData>
  <mergeCells count="361">
    <mergeCell ref="A1:K1"/>
    <mergeCell ref="Q1:R1"/>
    <mergeCell ref="S1:T1"/>
    <mergeCell ref="A2:K2"/>
    <mergeCell ref="Q2:R2"/>
    <mergeCell ref="S2:T2"/>
    <mergeCell ref="C5:H5"/>
    <mergeCell ref="I5:J5"/>
    <mergeCell ref="Q5:R5"/>
    <mergeCell ref="S5:T5"/>
    <mergeCell ref="C6:H6"/>
    <mergeCell ref="I6:J6"/>
    <mergeCell ref="Q6:R6"/>
    <mergeCell ref="S6:T6"/>
    <mergeCell ref="A3:K3"/>
    <mergeCell ref="Q3:R3"/>
    <mergeCell ref="S3:T3"/>
    <mergeCell ref="A4:K4"/>
    <mergeCell ref="Q4:R4"/>
    <mergeCell ref="S4:T4"/>
    <mergeCell ref="C9:H9"/>
    <mergeCell ref="I9:J9"/>
    <mergeCell ref="Q9:R9"/>
    <mergeCell ref="S9:T9"/>
    <mergeCell ref="C11:H11"/>
    <mergeCell ref="I11:J11"/>
    <mergeCell ref="Q11:R11"/>
    <mergeCell ref="S11:T11"/>
    <mergeCell ref="C7:H7"/>
    <mergeCell ref="I7:J7"/>
    <mergeCell ref="Q7:R7"/>
    <mergeCell ref="S7:T7"/>
    <mergeCell ref="C8:H8"/>
    <mergeCell ref="I8:J8"/>
    <mergeCell ref="Q8:R8"/>
    <mergeCell ref="S8:T8"/>
    <mergeCell ref="C10:H10"/>
    <mergeCell ref="I10:J10"/>
    <mergeCell ref="C14:H14"/>
    <mergeCell ref="I14:J14"/>
    <mergeCell ref="Q14:R14"/>
    <mergeCell ref="S14:T14"/>
    <mergeCell ref="C15:H15"/>
    <mergeCell ref="I15:J15"/>
    <mergeCell ref="Q15:R15"/>
    <mergeCell ref="S15:T15"/>
    <mergeCell ref="C12:H12"/>
    <mergeCell ref="I12:J12"/>
    <mergeCell ref="Q12:R12"/>
    <mergeCell ref="S12:T12"/>
    <mergeCell ref="C13:H13"/>
    <mergeCell ref="I13:J13"/>
    <mergeCell ref="Q13:R13"/>
    <mergeCell ref="S13:T13"/>
    <mergeCell ref="C18:H18"/>
    <mergeCell ref="I18:J18"/>
    <mergeCell ref="Q18:R18"/>
    <mergeCell ref="S18:T18"/>
    <mergeCell ref="C19:H19"/>
    <mergeCell ref="I19:J19"/>
    <mergeCell ref="Q19:R19"/>
    <mergeCell ref="S19:T19"/>
    <mergeCell ref="C16:H16"/>
    <mergeCell ref="I16:J16"/>
    <mergeCell ref="Q16:R16"/>
    <mergeCell ref="S16:T16"/>
    <mergeCell ref="C17:H17"/>
    <mergeCell ref="I17:J17"/>
    <mergeCell ref="Q17:R17"/>
    <mergeCell ref="S17:T17"/>
    <mergeCell ref="S22:T22"/>
    <mergeCell ref="C23:H23"/>
    <mergeCell ref="I23:J23"/>
    <mergeCell ref="Q23:R23"/>
    <mergeCell ref="S23:T23"/>
    <mergeCell ref="C20:H20"/>
    <mergeCell ref="I20:J20"/>
    <mergeCell ref="Q20:R20"/>
    <mergeCell ref="S20:T20"/>
    <mergeCell ref="C21:H21"/>
    <mergeCell ref="I21:J21"/>
    <mergeCell ref="Q21:R21"/>
    <mergeCell ref="S21:T21"/>
    <mergeCell ref="C24:H24"/>
    <mergeCell ref="I24:J24"/>
    <mergeCell ref="C26:H26"/>
    <mergeCell ref="A27:H27"/>
    <mergeCell ref="I27:J27"/>
    <mergeCell ref="Q27:R27"/>
    <mergeCell ref="C22:H22"/>
    <mergeCell ref="I22:J22"/>
    <mergeCell ref="Q22:R22"/>
    <mergeCell ref="C25:H25"/>
    <mergeCell ref="I25:J25"/>
    <mergeCell ref="C39:H39"/>
    <mergeCell ref="I39:J39"/>
    <mergeCell ref="C40:H40"/>
    <mergeCell ref="I40:J40"/>
    <mergeCell ref="C41:H41"/>
    <mergeCell ref="I41:J41"/>
    <mergeCell ref="S27:T27"/>
    <mergeCell ref="A29:K29"/>
    <mergeCell ref="A31:K31"/>
    <mergeCell ref="A33:K33"/>
    <mergeCell ref="A35:A38"/>
    <mergeCell ref="B35:B38"/>
    <mergeCell ref="C35:H38"/>
    <mergeCell ref="I35:J38"/>
    <mergeCell ref="K35:K38"/>
    <mergeCell ref="K47:K49"/>
    <mergeCell ref="C50:G50"/>
    <mergeCell ref="H50:I50"/>
    <mergeCell ref="C51:G51"/>
    <mergeCell ref="A42:H42"/>
    <mergeCell ref="I42:J42"/>
    <mergeCell ref="A43:L43"/>
    <mergeCell ref="A44:L44"/>
    <mergeCell ref="A45:L45"/>
    <mergeCell ref="A47:A49"/>
    <mergeCell ref="B47:B49"/>
    <mergeCell ref="C47:G49"/>
    <mergeCell ref="H47:I49"/>
    <mergeCell ref="J47:J49"/>
    <mergeCell ref="H51:I51"/>
    <mergeCell ref="Q68:R68"/>
    <mergeCell ref="S68:T68"/>
    <mergeCell ref="A68:K68"/>
    <mergeCell ref="Q69:R69"/>
    <mergeCell ref="S69:T69"/>
    <mergeCell ref="Q70:R70"/>
    <mergeCell ref="S70:T70"/>
    <mergeCell ref="A52:G52"/>
    <mergeCell ref="H52:I52"/>
    <mergeCell ref="Q66:R66"/>
    <mergeCell ref="S66:T66"/>
    <mergeCell ref="Q67:R67"/>
    <mergeCell ref="S67:T67"/>
    <mergeCell ref="S73:T73"/>
    <mergeCell ref="Q74:R74"/>
    <mergeCell ref="S74:T74"/>
    <mergeCell ref="Q75:R75"/>
    <mergeCell ref="S75:T75"/>
    <mergeCell ref="Q76:R76"/>
    <mergeCell ref="S76:T76"/>
    <mergeCell ref="A70:K70"/>
    <mergeCell ref="Q71:R71"/>
    <mergeCell ref="S71:T71"/>
    <mergeCell ref="Q72:R72"/>
    <mergeCell ref="S72:T72"/>
    <mergeCell ref="A72:A75"/>
    <mergeCell ref="C72:H75"/>
    <mergeCell ref="I72:J75"/>
    <mergeCell ref="K72:K75"/>
    <mergeCell ref="Q73:R73"/>
    <mergeCell ref="C78:H78"/>
    <mergeCell ref="I78:J78"/>
    <mergeCell ref="Q79:R79"/>
    <mergeCell ref="S79:T79"/>
    <mergeCell ref="A79:H79"/>
    <mergeCell ref="I79:J79"/>
    <mergeCell ref="Q80:R80"/>
    <mergeCell ref="S80:T80"/>
    <mergeCell ref="C76:H76"/>
    <mergeCell ref="I76:J76"/>
    <mergeCell ref="Q77:R77"/>
    <mergeCell ref="S77:T77"/>
    <mergeCell ref="C77:H77"/>
    <mergeCell ref="I77:J77"/>
    <mergeCell ref="Q78:R78"/>
    <mergeCell ref="S78:T78"/>
    <mergeCell ref="Q84:R84"/>
    <mergeCell ref="S84:T84"/>
    <mergeCell ref="Q85:R85"/>
    <mergeCell ref="S85:T85"/>
    <mergeCell ref="Q86:R86"/>
    <mergeCell ref="S86:T86"/>
    <mergeCell ref="Q81:R81"/>
    <mergeCell ref="S81:T81"/>
    <mergeCell ref="Q82:R82"/>
    <mergeCell ref="S82:T82"/>
    <mergeCell ref="Q83:R83"/>
    <mergeCell ref="S83:T83"/>
    <mergeCell ref="Q90:R90"/>
    <mergeCell ref="S90:T90"/>
    <mergeCell ref="Q91:R91"/>
    <mergeCell ref="S91:T91"/>
    <mergeCell ref="Q92:R92"/>
    <mergeCell ref="S92:T92"/>
    <mergeCell ref="Q87:R87"/>
    <mergeCell ref="S87:T87"/>
    <mergeCell ref="Q88:R88"/>
    <mergeCell ref="S88:T88"/>
    <mergeCell ref="Q89:R89"/>
    <mergeCell ref="S89:T89"/>
    <mergeCell ref="Q96:R96"/>
    <mergeCell ref="S96:T96"/>
    <mergeCell ref="Q97:R97"/>
    <mergeCell ref="S97:T97"/>
    <mergeCell ref="Q98:R98"/>
    <mergeCell ref="S98:T98"/>
    <mergeCell ref="Q93:R93"/>
    <mergeCell ref="S93:T93"/>
    <mergeCell ref="Q94:R94"/>
    <mergeCell ref="S94:T94"/>
    <mergeCell ref="Q95:R95"/>
    <mergeCell ref="S95:T95"/>
    <mergeCell ref="Q102:R102"/>
    <mergeCell ref="S102:T102"/>
    <mergeCell ref="Q103:R103"/>
    <mergeCell ref="S103:T103"/>
    <mergeCell ref="Q104:R104"/>
    <mergeCell ref="S104:T104"/>
    <mergeCell ref="Q99:R99"/>
    <mergeCell ref="S99:T99"/>
    <mergeCell ref="Q100:R100"/>
    <mergeCell ref="S100:T100"/>
    <mergeCell ref="Q101:R101"/>
    <mergeCell ref="S101:T101"/>
    <mergeCell ref="Q108:R108"/>
    <mergeCell ref="S108:T108"/>
    <mergeCell ref="Q109:R109"/>
    <mergeCell ref="S109:T109"/>
    <mergeCell ref="Q110:R110"/>
    <mergeCell ref="S110:T110"/>
    <mergeCell ref="Q105:R105"/>
    <mergeCell ref="S105:T105"/>
    <mergeCell ref="Q106:R106"/>
    <mergeCell ref="S106:T106"/>
    <mergeCell ref="Q107:R107"/>
    <mergeCell ref="S107:T107"/>
    <mergeCell ref="Q114:R114"/>
    <mergeCell ref="S114:T114"/>
    <mergeCell ref="Q115:R115"/>
    <mergeCell ref="S115:T115"/>
    <mergeCell ref="Q116:R116"/>
    <mergeCell ref="S116:T116"/>
    <mergeCell ref="Q111:R111"/>
    <mergeCell ref="S111:T111"/>
    <mergeCell ref="Q112:R112"/>
    <mergeCell ref="S112:T112"/>
    <mergeCell ref="Q113:R113"/>
    <mergeCell ref="S113:T113"/>
    <mergeCell ref="Q120:R120"/>
    <mergeCell ref="S120:T120"/>
    <mergeCell ref="Q121:R121"/>
    <mergeCell ref="S121:T121"/>
    <mergeCell ref="Q122:R122"/>
    <mergeCell ref="S122:T122"/>
    <mergeCell ref="Q117:R117"/>
    <mergeCell ref="S117:T117"/>
    <mergeCell ref="Q118:R118"/>
    <mergeCell ref="S118:T118"/>
    <mergeCell ref="Q119:R119"/>
    <mergeCell ref="S119:T119"/>
    <mergeCell ref="Q126:R126"/>
    <mergeCell ref="S126:T126"/>
    <mergeCell ref="Q127:R127"/>
    <mergeCell ref="S127:T127"/>
    <mergeCell ref="Q128:R128"/>
    <mergeCell ref="S128:T128"/>
    <mergeCell ref="Q123:R123"/>
    <mergeCell ref="S123:T123"/>
    <mergeCell ref="Q124:R124"/>
    <mergeCell ref="S124:T124"/>
    <mergeCell ref="Q125:R125"/>
    <mergeCell ref="S125:T125"/>
    <mergeCell ref="Q132:R132"/>
    <mergeCell ref="S132:T132"/>
    <mergeCell ref="Q133:R133"/>
    <mergeCell ref="S133:T133"/>
    <mergeCell ref="Q134:R134"/>
    <mergeCell ref="S134:T134"/>
    <mergeCell ref="Q129:R129"/>
    <mergeCell ref="S129:T129"/>
    <mergeCell ref="Q130:R130"/>
    <mergeCell ref="S130:T130"/>
    <mergeCell ref="Q131:R131"/>
    <mergeCell ref="S131:T131"/>
    <mergeCell ref="Q138:R138"/>
    <mergeCell ref="S138:T138"/>
    <mergeCell ref="Q139:R139"/>
    <mergeCell ref="S139:T139"/>
    <mergeCell ref="Q140:R140"/>
    <mergeCell ref="S140:T140"/>
    <mergeCell ref="Q135:R135"/>
    <mergeCell ref="S135:T135"/>
    <mergeCell ref="Q136:R136"/>
    <mergeCell ref="S136:T136"/>
    <mergeCell ref="Q137:R137"/>
    <mergeCell ref="S137:T137"/>
    <mergeCell ref="Q144:R144"/>
    <mergeCell ref="S144:T144"/>
    <mergeCell ref="Q145:R145"/>
    <mergeCell ref="S145:T145"/>
    <mergeCell ref="Q146:R146"/>
    <mergeCell ref="S146:T146"/>
    <mergeCell ref="Q141:R141"/>
    <mergeCell ref="S141:T141"/>
    <mergeCell ref="Q142:R142"/>
    <mergeCell ref="S142:T142"/>
    <mergeCell ref="Q143:R143"/>
    <mergeCell ref="S143:T143"/>
    <mergeCell ref="Q150:R150"/>
    <mergeCell ref="S150:T150"/>
    <mergeCell ref="Q151:R151"/>
    <mergeCell ref="S151:T151"/>
    <mergeCell ref="Q152:R152"/>
    <mergeCell ref="S152:T152"/>
    <mergeCell ref="Q147:R147"/>
    <mergeCell ref="S147:T147"/>
    <mergeCell ref="Q148:R148"/>
    <mergeCell ref="S148:T148"/>
    <mergeCell ref="Q149:R149"/>
    <mergeCell ref="S149:T149"/>
    <mergeCell ref="Q156:R156"/>
    <mergeCell ref="S156:T156"/>
    <mergeCell ref="Q157:R157"/>
    <mergeCell ref="S157:T157"/>
    <mergeCell ref="Q158:R158"/>
    <mergeCell ref="S158:T158"/>
    <mergeCell ref="Q153:R153"/>
    <mergeCell ref="S153:T153"/>
    <mergeCell ref="Q154:R154"/>
    <mergeCell ref="S154:T154"/>
    <mergeCell ref="Q155:R155"/>
    <mergeCell ref="S155:T155"/>
    <mergeCell ref="Q162:R162"/>
    <mergeCell ref="S162:T162"/>
    <mergeCell ref="Q163:R163"/>
    <mergeCell ref="S163:T163"/>
    <mergeCell ref="Q164:R164"/>
    <mergeCell ref="S164:T164"/>
    <mergeCell ref="Q159:R159"/>
    <mergeCell ref="S159:T159"/>
    <mergeCell ref="Q160:R160"/>
    <mergeCell ref="S160:T160"/>
    <mergeCell ref="Q161:R161"/>
    <mergeCell ref="S161:T161"/>
    <mergeCell ref="Q168:R168"/>
    <mergeCell ref="Q169:R169"/>
    <mergeCell ref="Q170:R170"/>
    <mergeCell ref="Q171:R171"/>
    <mergeCell ref="Q172:R172"/>
    <mergeCell ref="Q173:R173"/>
    <mergeCell ref="Q165:R165"/>
    <mergeCell ref="S165:T165"/>
    <mergeCell ref="Q166:R166"/>
    <mergeCell ref="S166:T166"/>
    <mergeCell ref="Q167:R167"/>
    <mergeCell ref="S167:T167"/>
    <mergeCell ref="Q180:R180"/>
    <mergeCell ref="Q181:R181"/>
    <mergeCell ref="Q182:R182"/>
    <mergeCell ref="Q183:R183"/>
    <mergeCell ref="Q184:R184"/>
    <mergeCell ref="Q174:R174"/>
    <mergeCell ref="Q175:R175"/>
    <mergeCell ref="Q176:R176"/>
    <mergeCell ref="Q177:R177"/>
    <mergeCell ref="Q178:R178"/>
    <mergeCell ref="Q179:R179"/>
  </mergeCells>
  <pageMargins left="0.23622047244094488" right="0.23622047244094488" top="0.19685039370078741" bottom="0.19685039370078741" header="0" footer="0"/>
  <pageSetup paperSize="9" scale="83" orientation="portrait" r:id="rId1"/>
  <rowBreaks count="1" manualBreakCount="1">
    <brk id="65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9"/>
  <sheetViews>
    <sheetView view="pageBreakPreview" topLeftCell="A10" zoomScaleNormal="100" zoomScaleSheetLayoutView="100" workbookViewId="0">
      <selection activeCell="I32" sqref="I32:J32"/>
    </sheetView>
  </sheetViews>
  <sheetFormatPr defaultRowHeight="15" x14ac:dyDescent="0.25"/>
  <cols>
    <col min="1" max="1" width="13" style="5" customWidth="1"/>
    <col min="2" max="2" width="5.5703125" style="5" customWidth="1"/>
    <col min="3" max="3" width="4.85546875" style="5" customWidth="1"/>
    <col min="4" max="4" width="10.5703125" style="5" customWidth="1"/>
    <col min="5" max="6" width="10.140625" style="5" customWidth="1"/>
    <col min="7" max="7" width="10.5703125" style="5" customWidth="1"/>
    <col min="8" max="8" width="8.42578125" style="5" customWidth="1"/>
    <col min="9" max="9" width="8.85546875" style="5" customWidth="1"/>
    <col min="10" max="10" width="8.28515625" style="5" customWidth="1"/>
    <col min="11" max="11" width="16.7109375" style="5" customWidth="1"/>
    <col min="12" max="13" width="15.28515625" style="5" customWidth="1"/>
    <col min="14" max="17" width="9.140625" style="5"/>
    <col min="18" max="18" width="14" style="5" customWidth="1"/>
    <col min="19" max="16384" width="9.140625" style="5"/>
  </cols>
  <sheetData>
    <row r="1" spans="1:20" hidden="1" x14ac:dyDescent="0.25">
      <c r="Q1" s="147"/>
      <c r="R1" s="147"/>
      <c r="S1" s="147"/>
      <c r="T1" s="147"/>
    </row>
    <row r="2" spans="1:20" hidden="1" x14ac:dyDescent="0.25">
      <c r="Q2" s="147"/>
      <c r="R2" s="147"/>
      <c r="S2" s="147"/>
      <c r="T2" s="147"/>
    </row>
    <row r="3" spans="1:20" ht="10.5" hidden="1" customHeight="1" x14ac:dyDescent="0.25">
      <c r="Q3" s="147"/>
      <c r="R3" s="147"/>
      <c r="S3" s="147"/>
      <c r="T3" s="147"/>
    </row>
    <row r="4" spans="1:20" hidden="1" x14ac:dyDescent="0.25">
      <c r="Q4" s="147"/>
      <c r="R4" s="147"/>
      <c r="S4" s="147"/>
      <c r="T4" s="147"/>
    </row>
    <row r="5" spans="1:20" hidden="1" x14ac:dyDescent="0.25">
      <c r="Q5" s="147"/>
      <c r="R5" s="147"/>
      <c r="S5" s="147"/>
      <c r="T5" s="147"/>
    </row>
    <row r="6" spans="1:20" hidden="1" x14ac:dyDescent="0.25">
      <c r="Q6" s="147"/>
      <c r="R6" s="147"/>
      <c r="S6" s="147"/>
      <c r="T6" s="147"/>
    </row>
    <row r="7" spans="1:20" hidden="1" x14ac:dyDescent="0.25">
      <c r="Q7" s="147"/>
      <c r="R7" s="147"/>
      <c r="S7" s="147"/>
      <c r="T7" s="147"/>
    </row>
    <row r="8" spans="1:20" hidden="1" x14ac:dyDescent="0.25">
      <c r="Q8" s="147"/>
      <c r="R8" s="147"/>
      <c r="S8" s="147"/>
      <c r="T8" s="147"/>
    </row>
    <row r="9" spans="1:20" hidden="1" x14ac:dyDescent="0.25">
      <c r="Q9" s="147"/>
      <c r="R9" s="147"/>
      <c r="S9" s="147"/>
      <c r="T9" s="147"/>
    </row>
    <row r="10" spans="1:20" ht="8.25" customHeight="1" x14ac:dyDescent="0.25">
      <c r="Q10" s="147"/>
      <c r="R10" s="147"/>
      <c r="S10" s="147"/>
      <c r="T10" s="147"/>
    </row>
    <row r="11" spans="1:20" hidden="1" x14ac:dyDescent="0.25">
      <c r="Q11" s="147"/>
      <c r="R11" s="147"/>
      <c r="S11" s="147"/>
      <c r="T11" s="147"/>
    </row>
    <row r="12" spans="1:20" hidden="1" x14ac:dyDescent="0.25">
      <c r="Q12" s="147"/>
      <c r="R12" s="147"/>
      <c r="S12" s="147"/>
      <c r="T12" s="147"/>
    </row>
    <row r="13" spans="1:20" ht="207" hidden="1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Q13" s="147"/>
      <c r="R13" s="147"/>
      <c r="S13" s="147"/>
      <c r="T13" s="147"/>
    </row>
    <row r="14" spans="1:20" ht="17.25" customHeight="1" x14ac:dyDescent="0.3">
      <c r="A14" s="148" t="s">
        <v>370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Q14" s="147"/>
      <c r="R14" s="147"/>
      <c r="S14" s="147"/>
      <c r="T14" s="147"/>
    </row>
    <row r="15" spans="1:20" ht="13.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Q15" s="147"/>
      <c r="R15" s="147"/>
      <c r="S15" s="147"/>
      <c r="T15" s="147"/>
    </row>
    <row r="16" spans="1:20" ht="19.5" x14ac:dyDescent="0.35">
      <c r="A16" s="176" t="s">
        <v>388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Q16" s="147"/>
      <c r="R16" s="147"/>
      <c r="S16" s="147"/>
      <c r="T16" s="147"/>
    </row>
    <row r="17" spans="1:20" ht="0.75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Q17" s="147"/>
      <c r="R17" s="147"/>
      <c r="S17" s="147"/>
      <c r="T17" s="147"/>
    </row>
    <row r="18" spans="1:20" ht="19.5" x14ac:dyDescent="0.35">
      <c r="A18" s="176" t="s">
        <v>120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Q18" s="147"/>
      <c r="R18" s="147"/>
      <c r="S18" s="147"/>
      <c r="T18" s="147"/>
    </row>
    <row r="19" spans="1:20" ht="9.7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Q19" s="147"/>
      <c r="R19" s="147"/>
      <c r="S19" s="147"/>
      <c r="T19" s="147"/>
    </row>
    <row r="20" spans="1:20" ht="16.5" x14ac:dyDescent="0.25">
      <c r="A20" s="219" t="s">
        <v>389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Q20" s="147"/>
      <c r="R20" s="147"/>
      <c r="S20" s="147"/>
      <c r="T20" s="147"/>
    </row>
    <row r="21" spans="1:20" ht="7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Q21" s="147"/>
      <c r="R21" s="147"/>
      <c r="S21" s="147"/>
      <c r="T21" s="147"/>
    </row>
    <row r="22" spans="1:20" x14ac:dyDescent="0.25">
      <c r="A22" s="152" t="s">
        <v>111</v>
      </c>
      <c r="B22" s="204" t="s">
        <v>40</v>
      </c>
      <c r="C22" s="205"/>
      <c r="D22" s="205"/>
      <c r="E22" s="205"/>
      <c r="F22" s="178"/>
      <c r="G22" s="149" t="s">
        <v>106</v>
      </c>
      <c r="H22" s="184"/>
      <c r="I22" s="149" t="s">
        <v>112</v>
      </c>
      <c r="J22" s="184"/>
      <c r="K22" s="152" t="s">
        <v>113</v>
      </c>
      <c r="Q22" s="147"/>
      <c r="R22" s="147"/>
      <c r="S22" s="147"/>
      <c r="T22" s="147"/>
    </row>
    <row r="23" spans="1:20" x14ac:dyDescent="0.25">
      <c r="A23" s="153"/>
      <c r="B23" s="179"/>
      <c r="C23" s="206"/>
      <c r="D23" s="206"/>
      <c r="E23" s="206"/>
      <c r="F23" s="180"/>
      <c r="G23" s="150"/>
      <c r="H23" s="211"/>
      <c r="I23" s="150"/>
      <c r="J23" s="211"/>
      <c r="K23" s="153"/>
      <c r="Q23" s="147"/>
      <c r="R23" s="147"/>
      <c r="S23" s="147"/>
      <c r="T23" s="147"/>
    </row>
    <row r="24" spans="1:20" ht="12.75" customHeight="1" x14ac:dyDescent="0.25">
      <c r="A24" s="154"/>
      <c r="B24" s="181"/>
      <c r="C24" s="207"/>
      <c r="D24" s="207"/>
      <c r="E24" s="207"/>
      <c r="F24" s="182"/>
      <c r="G24" s="151"/>
      <c r="H24" s="186"/>
      <c r="I24" s="151"/>
      <c r="J24" s="186"/>
      <c r="K24" s="154"/>
      <c r="Q24" s="147"/>
      <c r="R24" s="147"/>
      <c r="S24" s="147"/>
      <c r="T24" s="147"/>
    </row>
    <row r="25" spans="1:20" ht="10.5" customHeight="1" x14ac:dyDescent="0.25">
      <c r="A25" s="12">
        <v>1</v>
      </c>
      <c r="B25" s="172">
        <v>2</v>
      </c>
      <c r="C25" s="187"/>
      <c r="D25" s="187"/>
      <c r="E25" s="187"/>
      <c r="F25" s="173"/>
      <c r="G25" s="172">
        <v>3</v>
      </c>
      <c r="H25" s="173"/>
      <c r="I25" s="172">
        <v>4</v>
      </c>
      <c r="J25" s="173"/>
      <c r="K25" s="51">
        <v>5</v>
      </c>
      <c r="Q25" s="147"/>
      <c r="R25" s="147"/>
      <c r="S25" s="147"/>
      <c r="T25" s="147"/>
    </row>
    <row r="26" spans="1:20" x14ac:dyDescent="0.25">
      <c r="A26" s="12"/>
      <c r="B26" s="212" t="s">
        <v>115</v>
      </c>
      <c r="C26" s="213"/>
      <c r="D26" s="213"/>
      <c r="E26" s="213"/>
      <c r="F26" s="214"/>
      <c r="G26" s="172" t="s">
        <v>55</v>
      </c>
      <c r="H26" s="173"/>
      <c r="I26" s="172" t="s">
        <v>55</v>
      </c>
      <c r="J26" s="173"/>
      <c r="K26" s="51"/>
      <c r="Q26" s="147"/>
      <c r="R26" s="147"/>
      <c r="S26" s="147"/>
      <c r="T26" s="147"/>
    </row>
    <row r="27" spans="1:20" x14ac:dyDescent="0.25">
      <c r="A27" s="10"/>
      <c r="B27" s="212" t="s">
        <v>114</v>
      </c>
      <c r="C27" s="213"/>
      <c r="D27" s="213"/>
      <c r="E27" s="213"/>
      <c r="F27" s="214"/>
      <c r="G27" s="172"/>
      <c r="H27" s="173"/>
      <c r="I27" s="172"/>
      <c r="J27" s="173"/>
      <c r="K27" s="51"/>
      <c r="Q27" s="147"/>
      <c r="R27" s="147"/>
      <c r="S27" s="147"/>
      <c r="T27" s="147"/>
    </row>
    <row r="28" spans="1:20" ht="14.25" customHeight="1" x14ac:dyDescent="0.25">
      <c r="A28" s="12">
        <v>1</v>
      </c>
      <c r="B28" s="212" t="s">
        <v>390</v>
      </c>
      <c r="C28" s="213"/>
      <c r="D28" s="213"/>
      <c r="E28" s="213"/>
      <c r="F28" s="214"/>
      <c r="G28" s="158"/>
      <c r="H28" s="198"/>
      <c r="I28" s="287"/>
      <c r="J28" s="288"/>
      <c r="K28" s="39">
        <v>0</v>
      </c>
      <c r="Q28" s="147"/>
      <c r="R28" s="147"/>
      <c r="S28" s="147"/>
      <c r="T28" s="147"/>
    </row>
    <row r="29" spans="1:20" ht="14.25" customHeight="1" x14ac:dyDescent="0.25">
      <c r="A29" s="12">
        <v>2</v>
      </c>
      <c r="B29" s="212" t="s">
        <v>415</v>
      </c>
      <c r="C29" s="213"/>
      <c r="D29" s="213"/>
      <c r="E29" s="213"/>
      <c r="F29" s="214"/>
      <c r="G29" s="158">
        <v>1</v>
      </c>
      <c r="H29" s="198"/>
      <c r="I29" s="287">
        <v>100000</v>
      </c>
      <c r="J29" s="288"/>
      <c r="K29" s="39">
        <f>G29*I29</f>
        <v>100000</v>
      </c>
      <c r="Q29" s="100"/>
      <c r="R29" s="100"/>
      <c r="S29" s="100"/>
      <c r="T29" s="100"/>
    </row>
    <row r="30" spans="1:20" ht="14.25" customHeight="1" x14ac:dyDescent="0.25">
      <c r="A30" s="12">
        <v>3</v>
      </c>
      <c r="B30" s="212" t="s">
        <v>412</v>
      </c>
      <c r="C30" s="213"/>
      <c r="D30" s="213"/>
      <c r="E30" s="213"/>
      <c r="F30" s="214"/>
      <c r="G30" s="158"/>
      <c r="H30" s="198"/>
      <c r="I30" s="287"/>
      <c r="J30" s="288"/>
      <c r="K30" s="39">
        <f>200000-100000</f>
        <v>100000</v>
      </c>
      <c r="Q30" s="100"/>
      <c r="R30" s="100"/>
      <c r="S30" s="100"/>
      <c r="T30" s="100"/>
    </row>
    <row r="31" spans="1:20" ht="12.75" customHeight="1" x14ac:dyDescent="0.25">
      <c r="A31" s="12">
        <v>4</v>
      </c>
      <c r="B31" s="212"/>
      <c r="C31" s="213"/>
      <c r="D31" s="213"/>
      <c r="E31" s="213"/>
      <c r="F31" s="214"/>
      <c r="G31" s="158">
        <v>1</v>
      </c>
      <c r="H31" s="198"/>
      <c r="I31" s="287">
        <v>0</v>
      </c>
      <c r="J31" s="288"/>
      <c r="K31" s="39"/>
      <c r="L31" s="5" t="s">
        <v>391</v>
      </c>
      <c r="Q31" s="100"/>
      <c r="R31" s="100"/>
      <c r="S31" s="100"/>
      <c r="T31" s="100"/>
    </row>
    <row r="32" spans="1:20" ht="16.5" customHeight="1" x14ac:dyDescent="0.25">
      <c r="A32" s="248" t="s">
        <v>37</v>
      </c>
      <c r="B32" s="249"/>
      <c r="C32" s="249"/>
      <c r="D32" s="249"/>
      <c r="E32" s="249"/>
      <c r="F32" s="250"/>
      <c r="G32" s="188"/>
      <c r="H32" s="190"/>
      <c r="I32" s="188" t="s">
        <v>55</v>
      </c>
      <c r="J32" s="190"/>
      <c r="K32" s="40">
        <f>K28+K31+K29+K30</f>
        <v>200000</v>
      </c>
      <c r="Q32" s="147"/>
      <c r="R32" s="147"/>
      <c r="S32" s="147"/>
      <c r="T32" s="147"/>
    </row>
    <row r="33" spans="1:20" ht="16.5" customHeight="1" x14ac:dyDescent="0.25">
      <c r="A33" s="119"/>
      <c r="B33" s="119"/>
      <c r="C33" s="119"/>
      <c r="D33" s="119"/>
      <c r="E33" s="119"/>
      <c r="F33" s="119"/>
      <c r="G33" s="115"/>
      <c r="H33" s="115"/>
      <c r="I33" s="115"/>
      <c r="J33" s="115"/>
      <c r="K33" s="36"/>
      <c r="Q33" s="100"/>
      <c r="R33" s="100"/>
      <c r="S33" s="100"/>
      <c r="T33" s="100"/>
    </row>
    <row r="34" spans="1:20" ht="16.5" customHeight="1" x14ac:dyDescent="0.35">
      <c r="A34" s="176" t="s">
        <v>392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Q34" s="100"/>
      <c r="R34" s="100"/>
      <c r="S34" s="100"/>
      <c r="T34" s="100"/>
    </row>
    <row r="35" spans="1:20" ht="16.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Q35" s="100"/>
      <c r="R35" s="100"/>
      <c r="S35" s="100"/>
      <c r="T35" s="100"/>
    </row>
    <row r="36" spans="1:20" ht="16.5" customHeight="1" x14ac:dyDescent="0.35">
      <c r="A36" s="176" t="s">
        <v>393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Q36" s="100"/>
      <c r="R36" s="100"/>
      <c r="S36" s="100"/>
      <c r="T36" s="100"/>
    </row>
    <row r="37" spans="1:20" ht="16.5" customHeight="1" x14ac:dyDescent="0.25">
      <c r="A37" s="219" t="s">
        <v>389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Q37" s="100"/>
      <c r="R37" s="100"/>
      <c r="S37" s="100"/>
      <c r="T37" s="100"/>
    </row>
    <row r="38" spans="1:20" ht="16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Q38" s="100"/>
      <c r="R38" s="100"/>
      <c r="S38" s="100"/>
      <c r="T38" s="100"/>
    </row>
    <row r="39" spans="1:20" ht="16.5" customHeight="1" x14ac:dyDescent="0.25">
      <c r="A39" s="152" t="s">
        <v>111</v>
      </c>
      <c r="B39" s="204" t="s">
        <v>40</v>
      </c>
      <c r="C39" s="205"/>
      <c r="D39" s="205"/>
      <c r="E39" s="205"/>
      <c r="F39" s="178"/>
      <c r="G39" s="149" t="s">
        <v>106</v>
      </c>
      <c r="H39" s="184"/>
      <c r="I39" s="149" t="s">
        <v>112</v>
      </c>
      <c r="J39" s="184"/>
      <c r="K39" s="152" t="s">
        <v>113</v>
      </c>
      <c r="Q39" s="100"/>
      <c r="R39" s="100"/>
      <c r="S39" s="100"/>
      <c r="T39" s="100"/>
    </row>
    <row r="40" spans="1:20" ht="16.5" customHeight="1" x14ac:dyDescent="0.25">
      <c r="A40" s="153"/>
      <c r="B40" s="179"/>
      <c r="C40" s="206"/>
      <c r="D40" s="206"/>
      <c r="E40" s="206"/>
      <c r="F40" s="180"/>
      <c r="G40" s="150"/>
      <c r="H40" s="211"/>
      <c r="I40" s="150"/>
      <c r="J40" s="211"/>
      <c r="K40" s="153"/>
      <c r="Q40" s="100"/>
      <c r="R40" s="100"/>
      <c r="S40" s="100"/>
      <c r="T40" s="100"/>
    </row>
    <row r="41" spans="1:20" ht="16.5" customHeight="1" x14ac:dyDescent="0.25">
      <c r="A41" s="154"/>
      <c r="B41" s="181"/>
      <c r="C41" s="207"/>
      <c r="D41" s="207"/>
      <c r="E41" s="207"/>
      <c r="F41" s="182"/>
      <c r="G41" s="151"/>
      <c r="H41" s="186"/>
      <c r="I41" s="151"/>
      <c r="J41" s="186"/>
      <c r="K41" s="154"/>
      <c r="Q41" s="100"/>
      <c r="R41" s="100"/>
      <c r="S41" s="100"/>
      <c r="T41" s="100"/>
    </row>
    <row r="42" spans="1:20" ht="16.5" customHeight="1" x14ac:dyDescent="0.25">
      <c r="A42" s="12">
        <v>1</v>
      </c>
      <c r="B42" s="172">
        <v>2</v>
      </c>
      <c r="C42" s="187"/>
      <c r="D42" s="187"/>
      <c r="E42" s="187"/>
      <c r="F42" s="173"/>
      <c r="G42" s="172">
        <v>3</v>
      </c>
      <c r="H42" s="173"/>
      <c r="I42" s="172">
        <v>4</v>
      </c>
      <c r="J42" s="173"/>
      <c r="K42" s="51">
        <v>5</v>
      </c>
      <c r="Q42" s="100"/>
      <c r="R42" s="100"/>
      <c r="S42" s="100"/>
      <c r="T42" s="100"/>
    </row>
    <row r="43" spans="1:20" ht="16.5" customHeight="1" x14ac:dyDescent="0.25">
      <c r="A43" s="12"/>
      <c r="B43" s="212" t="s">
        <v>115</v>
      </c>
      <c r="C43" s="213"/>
      <c r="D43" s="213"/>
      <c r="E43" s="213"/>
      <c r="F43" s="214"/>
      <c r="G43" s="172" t="s">
        <v>55</v>
      </c>
      <c r="H43" s="173"/>
      <c r="I43" s="172" t="s">
        <v>55</v>
      </c>
      <c r="J43" s="173"/>
      <c r="K43" s="51"/>
      <c r="Q43" s="100"/>
      <c r="R43" s="100"/>
      <c r="S43" s="100"/>
      <c r="T43" s="100"/>
    </row>
    <row r="44" spans="1:20" ht="16.5" customHeight="1" x14ac:dyDescent="0.25">
      <c r="A44" s="10"/>
      <c r="B44" s="212" t="s">
        <v>114</v>
      </c>
      <c r="C44" s="213"/>
      <c r="D44" s="213"/>
      <c r="E44" s="213"/>
      <c r="F44" s="214"/>
      <c r="G44" s="172"/>
      <c r="H44" s="173"/>
      <c r="I44" s="172"/>
      <c r="J44" s="173"/>
      <c r="K44" s="51"/>
      <c r="Q44" s="100"/>
      <c r="R44" s="100"/>
      <c r="S44" s="100"/>
      <c r="T44" s="100"/>
    </row>
    <row r="45" spans="1:20" ht="30.75" customHeight="1" x14ac:dyDescent="0.25">
      <c r="A45" s="12"/>
      <c r="B45" s="212" t="s">
        <v>394</v>
      </c>
      <c r="C45" s="213"/>
      <c r="D45" s="213"/>
      <c r="E45" s="213"/>
      <c r="F45" s="214"/>
      <c r="G45" s="158">
        <v>1</v>
      </c>
      <c r="H45" s="198"/>
      <c r="I45" s="287">
        <v>42298.239999999998</v>
      </c>
      <c r="J45" s="288"/>
      <c r="K45" s="39"/>
      <c r="Q45" s="100"/>
      <c r="R45" s="100"/>
      <c r="S45" s="100"/>
      <c r="T45" s="100"/>
    </row>
    <row r="46" spans="1:20" ht="16.5" customHeight="1" x14ac:dyDescent="0.25">
      <c r="A46" s="248" t="s">
        <v>37</v>
      </c>
      <c r="B46" s="249"/>
      <c r="C46" s="249"/>
      <c r="D46" s="249"/>
      <c r="E46" s="249"/>
      <c r="F46" s="250"/>
      <c r="G46" s="188"/>
      <c r="H46" s="190"/>
      <c r="I46" s="188" t="s">
        <v>55</v>
      </c>
      <c r="J46" s="190"/>
      <c r="K46" s="40">
        <f>K45</f>
        <v>0</v>
      </c>
      <c r="Q46" s="100"/>
      <c r="R46" s="100"/>
      <c r="S46" s="100"/>
      <c r="T46" s="100"/>
    </row>
    <row r="47" spans="1:20" ht="25.5" customHeight="1" x14ac:dyDescent="0.35">
      <c r="A47" s="176" t="s">
        <v>388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Q47" s="147"/>
      <c r="R47" s="147"/>
      <c r="S47" s="147"/>
      <c r="T47" s="147"/>
    </row>
    <row r="48" spans="1:20" ht="25.5" customHeight="1" x14ac:dyDescent="0.35">
      <c r="A48" s="176" t="s">
        <v>395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Q48" s="147"/>
      <c r="R48" s="147"/>
      <c r="S48" s="147"/>
      <c r="T48" s="147"/>
    </row>
    <row r="49" spans="1:20" ht="16.5" x14ac:dyDescent="0.25">
      <c r="A49" s="219" t="s">
        <v>389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Q49" s="147"/>
      <c r="R49" s="147"/>
      <c r="S49" s="147"/>
      <c r="T49" s="147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Q50" s="147"/>
      <c r="R50" s="147"/>
      <c r="S50" s="147"/>
      <c r="T50" s="147"/>
    </row>
    <row r="51" spans="1:20" x14ac:dyDescent="0.25">
      <c r="A51" s="152" t="s">
        <v>111</v>
      </c>
      <c r="B51" s="204" t="s">
        <v>40</v>
      </c>
      <c r="C51" s="205"/>
      <c r="D51" s="205"/>
      <c r="E51" s="205"/>
      <c r="F51" s="178"/>
      <c r="G51" s="149" t="s">
        <v>106</v>
      </c>
      <c r="H51" s="184"/>
      <c r="I51" s="149" t="s">
        <v>112</v>
      </c>
      <c r="J51" s="184"/>
      <c r="K51" s="152" t="s">
        <v>113</v>
      </c>
      <c r="Q51" s="147"/>
      <c r="R51" s="147"/>
      <c r="S51" s="147"/>
      <c r="T51" s="147"/>
    </row>
    <row r="52" spans="1:20" x14ac:dyDescent="0.25">
      <c r="A52" s="153"/>
      <c r="B52" s="179"/>
      <c r="C52" s="206"/>
      <c r="D52" s="206"/>
      <c r="E52" s="206"/>
      <c r="F52" s="180"/>
      <c r="G52" s="150"/>
      <c r="H52" s="211"/>
      <c r="I52" s="150"/>
      <c r="J52" s="211"/>
      <c r="K52" s="153"/>
      <c r="Q52" s="147"/>
      <c r="R52" s="147"/>
      <c r="S52" s="147"/>
      <c r="T52" s="147"/>
    </row>
    <row r="53" spans="1:20" x14ac:dyDescent="0.25">
      <c r="A53" s="154"/>
      <c r="B53" s="181"/>
      <c r="C53" s="207"/>
      <c r="D53" s="207"/>
      <c r="E53" s="207"/>
      <c r="F53" s="182"/>
      <c r="G53" s="151"/>
      <c r="H53" s="186"/>
      <c r="I53" s="151"/>
      <c r="J53" s="186"/>
      <c r="K53" s="154"/>
      <c r="Q53" s="147"/>
      <c r="R53" s="147"/>
      <c r="S53" s="147"/>
      <c r="T53" s="147"/>
    </row>
    <row r="54" spans="1:20" ht="11.25" customHeight="1" x14ac:dyDescent="0.25">
      <c r="A54" s="12">
        <v>1</v>
      </c>
      <c r="B54" s="172">
        <v>2</v>
      </c>
      <c r="C54" s="187"/>
      <c r="D54" s="187"/>
      <c r="E54" s="187"/>
      <c r="F54" s="173"/>
      <c r="G54" s="172">
        <v>3</v>
      </c>
      <c r="H54" s="173"/>
      <c r="I54" s="172">
        <v>4</v>
      </c>
      <c r="J54" s="173"/>
      <c r="K54" s="51">
        <v>5</v>
      </c>
      <c r="Q54" s="147"/>
      <c r="R54" s="147"/>
      <c r="S54" s="147"/>
      <c r="T54" s="147"/>
    </row>
    <row r="55" spans="1:20" x14ac:dyDescent="0.25">
      <c r="A55" s="12"/>
      <c r="B55" s="212" t="s">
        <v>115</v>
      </c>
      <c r="C55" s="213"/>
      <c r="D55" s="213"/>
      <c r="E55" s="213"/>
      <c r="F55" s="214"/>
      <c r="G55" s="172" t="s">
        <v>55</v>
      </c>
      <c r="H55" s="173"/>
      <c r="I55" s="172" t="s">
        <v>55</v>
      </c>
      <c r="J55" s="173"/>
      <c r="K55" s="51"/>
      <c r="Q55" s="147"/>
      <c r="R55" s="147"/>
      <c r="S55" s="147"/>
      <c r="T55" s="147"/>
    </row>
    <row r="56" spans="1:20" x14ac:dyDescent="0.25">
      <c r="A56" s="10"/>
      <c r="B56" s="212" t="s">
        <v>114</v>
      </c>
      <c r="C56" s="213"/>
      <c r="D56" s="213"/>
      <c r="E56" s="213"/>
      <c r="F56" s="214"/>
      <c r="G56" s="172"/>
      <c r="H56" s="173"/>
      <c r="I56" s="172"/>
      <c r="J56" s="173"/>
      <c r="K56" s="51"/>
      <c r="Q56" s="147"/>
      <c r="R56" s="147"/>
      <c r="S56" s="147"/>
      <c r="T56" s="147"/>
    </row>
    <row r="57" spans="1:20" ht="17.25" customHeight="1" x14ac:dyDescent="0.25">
      <c r="A57" s="12"/>
      <c r="B57" s="212" t="s">
        <v>396</v>
      </c>
      <c r="C57" s="213"/>
      <c r="D57" s="213"/>
      <c r="E57" s="213"/>
      <c r="F57" s="214"/>
      <c r="G57" s="158"/>
      <c r="H57" s="198"/>
      <c r="I57" s="287"/>
      <c r="J57" s="288"/>
      <c r="K57" s="39">
        <v>0</v>
      </c>
      <c r="Q57" s="147"/>
      <c r="R57" s="147"/>
      <c r="S57" s="147"/>
      <c r="T57" s="147"/>
    </row>
    <row r="58" spans="1:20" ht="16.5" customHeight="1" x14ac:dyDescent="0.25">
      <c r="A58" s="248" t="s">
        <v>37</v>
      </c>
      <c r="B58" s="249"/>
      <c r="C58" s="249"/>
      <c r="D58" s="249"/>
      <c r="E58" s="249"/>
      <c r="F58" s="250"/>
      <c r="G58" s="188"/>
      <c r="H58" s="190"/>
      <c r="I58" s="188" t="s">
        <v>55</v>
      </c>
      <c r="J58" s="190"/>
      <c r="K58" s="40">
        <f>K57</f>
        <v>0</v>
      </c>
      <c r="Q58" s="147"/>
      <c r="R58" s="147"/>
      <c r="S58" s="147"/>
      <c r="T58" s="147"/>
    </row>
    <row r="59" spans="1:20" ht="10.5" customHeight="1" x14ac:dyDescent="0.25">
      <c r="A59" s="119"/>
      <c r="B59" s="119"/>
      <c r="C59" s="119"/>
      <c r="D59" s="119"/>
      <c r="E59" s="119"/>
      <c r="F59" s="119"/>
      <c r="G59" s="115"/>
      <c r="H59" s="115"/>
      <c r="I59" s="115"/>
      <c r="J59" s="115"/>
      <c r="K59" s="36"/>
      <c r="Q59" s="100"/>
      <c r="R59" s="100"/>
      <c r="S59" s="100"/>
      <c r="T59" s="100"/>
    </row>
    <row r="60" spans="1:20" x14ac:dyDescent="0.25">
      <c r="Q60" s="147"/>
      <c r="R60" s="147"/>
      <c r="S60" s="147"/>
      <c r="T60" s="147"/>
    </row>
    <row r="61" spans="1:20" x14ac:dyDescent="0.25">
      <c r="Q61" s="147"/>
      <c r="R61" s="147"/>
      <c r="S61" s="147"/>
      <c r="T61" s="147"/>
    </row>
    <row r="62" spans="1:20" x14ac:dyDescent="0.25">
      <c r="Q62" s="147"/>
      <c r="R62" s="147"/>
      <c r="S62" s="147"/>
      <c r="T62" s="147"/>
    </row>
    <row r="63" spans="1:20" x14ac:dyDescent="0.25">
      <c r="Q63" s="147"/>
      <c r="R63" s="147"/>
      <c r="S63" s="147"/>
      <c r="T63" s="147"/>
    </row>
    <row r="64" spans="1:20" x14ac:dyDescent="0.25">
      <c r="Q64" s="147"/>
      <c r="R64" s="147"/>
      <c r="S64" s="147"/>
      <c r="T64" s="147"/>
    </row>
    <row r="65" spans="17:20" x14ac:dyDescent="0.25">
      <c r="Q65" s="147"/>
      <c r="R65" s="147"/>
      <c r="S65" s="147"/>
      <c r="T65" s="147"/>
    </row>
    <row r="66" spans="17:20" x14ac:dyDescent="0.25">
      <c r="Q66" s="147"/>
      <c r="R66" s="147"/>
      <c r="S66" s="147"/>
      <c r="T66" s="147"/>
    </row>
    <row r="67" spans="17:20" x14ac:dyDescent="0.25">
      <c r="Q67" s="147"/>
      <c r="R67" s="147"/>
      <c r="S67" s="147"/>
      <c r="T67" s="147"/>
    </row>
    <row r="68" spans="17:20" x14ac:dyDescent="0.25">
      <c r="Q68" s="147"/>
      <c r="R68" s="147"/>
      <c r="S68" s="147"/>
      <c r="T68" s="147"/>
    </row>
    <row r="69" spans="17:20" x14ac:dyDescent="0.25">
      <c r="Q69" s="147"/>
      <c r="R69" s="147"/>
      <c r="S69" s="147"/>
      <c r="T69" s="147"/>
    </row>
    <row r="70" spans="17:20" x14ac:dyDescent="0.25">
      <c r="Q70" s="147"/>
      <c r="R70" s="147"/>
      <c r="S70" s="147"/>
      <c r="T70" s="147"/>
    </row>
    <row r="71" spans="17:20" x14ac:dyDescent="0.25">
      <c r="Q71" s="147"/>
      <c r="R71" s="147"/>
      <c r="S71" s="147"/>
      <c r="T71" s="147"/>
    </row>
    <row r="72" spans="17:20" x14ac:dyDescent="0.25">
      <c r="Q72" s="147"/>
      <c r="R72" s="147"/>
      <c r="S72" s="147"/>
      <c r="T72" s="147"/>
    </row>
    <row r="73" spans="17:20" x14ac:dyDescent="0.25">
      <c r="Q73" s="147"/>
      <c r="R73" s="147"/>
      <c r="S73" s="147"/>
      <c r="T73" s="147"/>
    </row>
    <row r="74" spans="17:20" x14ac:dyDescent="0.25">
      <c r="Q74" s="147"/>
      <c r="R74" s="147"/>
      <c r="S74" s="147"/>
      <c r="T74" s="147"/>
    </row>
    <row r="75" spans="17:20" x14ac:dyDescent="0.25">
      <c r="Q75" s="147"/>
      <c r="R75" s="147"/>
      <c r="S75" s="147"/>
      <c r="T75" s="147"/>
    </row>
    <row r="76" spans="17:20" x14ac:dyDescent="0.25">
      <c r="Q76" s="147"/>
      <c r="R76" s="147"/>
      <c r="S76" s="147"/>
      <c r="T76" s="147"/>
    </row>
    <row r="77" spans="17:20" x14ac:dyDescent="0.25">
      <c r="Q77" s="147"/>
      <c r="R77" s="147"/>
      <c r="S77" s="147"/>
      <c r="T77" s="147"/>
    </row>
    <row r="78" spans="17:20" x14ac:dyDescent="0.25">
      <c r="Q78" s="147"/>
      <c r="R78" s="147"/>
      <c r="S78" s="147"/>
      <c r="T78" s="147"/>
    </row>
    <row r="79" spans="17:20" x14ac:dyDescent="0.25">
      <c r="Q79" s="147"/>
      <c r="R79" s="147"/>
      <c r="S79" s="147"/>
      <c r="T79" s="147"/>
    </row>
    <row r="80" spans="17:20" x14ac:dyDescent="0.25">
      <c r="Q80" s="147"/>
      <c r="R80" s="147"/>
      <c r="S80" s="147"/>
      <c r="T80" s="147"/>
    </row>
    <row r="81" spans="17:20" x14ac:dyDescent="0.25">
      <c r="Q81" s="147"/>
      <c r="R81" s="147"/>
      <c r="S81" s="147"/>
      <c r="T81" s="147"/>
    </row>
    <row r="82" spans="17:20" x14ac:dyDescent="0.25">
      <c r="Q82" s="147"/>
      <c r="R82" s="147"/>
      <c r="S82" s="147"/>
      <c r="T82" s="147"/>
    </row>
    <row r="83" spans="17:20" x14ac:dyDescent="0.25">
      <c r="Q83" s="147"/>
      <c r="R83" s="147"/>
      <c r="S83" s="147"/>
      <c r="T83" s="147"/>
    </row>
    <row r="84" spans="17:20" x14ac:dyDescent="0.25">
      <c r="Q84" s="147"/>
      <c r="R84" s="147"/>
      <c r="S84" s="147"/>
      <c r="T84" s="147"/>
    </row>
    <row r="85" spans="17:20" x14ac:dyDescent="0.25">
      <c r="Q85" s="147"/>
      <c r="R85" s="147"/>
      <c r="S85" s="147"/>
      <c r="T85" s="147"/>
    </row>
    <row r="86" spans="17:20" x14ac:dyDescent="0.25">
      <c r="Q86" s="147"/>
      <c r="R86" s="147"/>
      <c r="S86" s="147"/>
      <c r="T86" s="147"/>
    </row>
    <row r="87" spans="17:20" x14ac:dyDescent="0.25">
      <c r="Q87" s="147"/>
      <c r="R87" s="147"/>
      <c r="S87" s="147"/>
      <c r="T87" s="147"/>
    </row>
    <row r="88" spans="17:20" x14ac:dyDescent="0.25">
      <c r="Q88" s="147"/>
      <c r="R88" s="147"/>
      <c r="S88" s="147"/>
      <c r="T88" s="147"/>
    </row>
    <row r="89" spans="17:20" x14ac:dyDescent="0.25">
      <c r="Q89" s="147"/>
      <c r="R89" s="147"/>
      <c r="S89" s="147"/>
      <c r="T89" s="147"/>
    </row>
    <row r="90" spans="17:20" x14ac:dyDescent="0.25">
      <c r="Q90" s="147"/>
      <c r="R90" s="147"/>
      <c r="S90" s="147"/>
      <c r="T90" s="147"/>
    </row>
    <row r="91" spans="17:20" x14ac:dyDescent="0.25">
      <c r="Q91" s="147"/>
      <c r="R91" s="147"/>
      <c r="S91" s="147"/>
      <c r="T91" s="147"/>
    </row>
    <row r="92" spans="17:20" x14ac:dyDescent="0.25">
      <c r="Q92" s="147"/>
      <c r="R92" s="147"/>
      <c r="S92" s="147"/>
      <c r="T92" s="147"/>
    </row>
    <row r="93" spans="17:20" x14ac:dyDescent="0.25">
      <c r="Q93" s="147"/>
      <c r="R93" s="147"/>
      <c r="S93" s="147"/>
      <c r="T93" s="147"/>
    </row>
    <row r="94" spans="17:20" x14ac:dyDescent="0.25">
      <c r="Q94" s="147"/>
      <c r="R94" s="147"/>
      <c r="S94" s="147"/>
      <c r="T94" s="147"/>
    </row>
    <row r="95" spans="17:20" x14ac:dyDescent="0.25">
      <c r="Q95" s="147"/>
      <c r="R95" s="147"/>
      <c r="S95" s="147"/>
      <c r="T95" s="147"/>
    </row>
    <row r="96" spans="17:20" x14ac:dyDescent="0.25">
      <c r="Q96" s="147"/>
      <c r="R96" s="147"/>
      <c r="S96" s="147"/>
      <c r="T96" s="147"/>
    </row>
    <row r="97" spans="17:20" x14ac:dyDescent="0.25">
      <c r="Q97" s="147"/>
      <c r="R97" s="147"/>
      <c r="S97" s="147"/>
      <c r="T97" s="147"/>
    </row>
    <row r="98" spans="17:20" x14ac:dyDescent="0.25">
      <c r="Q98" s="147"/>
      <c r="R98" s="147"/>
      <c r="S98" s="147"/>
      <c r="T98" s="147"/>
    </row>
    <row r="99" spans="17:20" x14ac:dyDescent="0.25">
      <c r="Q99" s="147"/>
      <c r="R99" s="147"/>
      <c r="S99" s="147"/>
      <c r="T99" s="147"/>
    </row>
    <row r="100" spans="17:20" x14ac:dyDescent="0.25">
      <c r="Q100" s="147"/>
      <c r="R100" s="147"/>
      <c r="S100" s="147"/>
      <c r="T100" s="147"/>
    </row>
    <row r="101" spans="17:20" x14ac:dyDescent="0.25">
      <c r="Q101" s="147"/>
      <c r="R101" s="147"/>
      <c r="S101" s="147"/>
      <c r="T101" s="147"/>
    </row>
    <row r="102" spans="17:20" x14ac:dyDescent="0.25">
      <c r="Q102" s="147"/>
      <c r="R102" s="147"/>
      <c r="S102" s="147"/>
      <c r="T102" s="147"/>
    </row>
    <row r="103" spans="17:20" x14ac:dyDescent="0.25">
      <c r="Q103" s="147"/>
      <c r="R103" s="147"/>
      <c r="S103" s="147"/>
      <c r="T103" s="147"/>
    </row>
    <row r="104" spans="17:20" x14ac:dyDescent="0.25">
      <c r="Q104" s="147"/>
      <c r="R104" s="147"/>
      <c r="S104" s="147"/>
      <c r="T104" s="147"/>
    </row>
    <row r="105" spans="17:20" x14ac:dyDescent="0.25">
      <c r="Q105" s="147"/>
      <c r="R105" s="147"/>
      <c r="S105" s="147"/>
      <c r="T105" s="147"/>
    </row>
    <row r="106" spans="17:20" x14ac:dyDescent="0.25">
      <c r="Q106" s="147"/>
      <c r="R106" s="147"/>
      <c r="S106" s="147"/>
      <c r="T106" s="147"/>
    </row>
    <row r="107" spans="17:20" x14ac:dyDescent="0.25">
      <c r="Q107" s="147"/>
      <c r="R107" s="147"/>
      <c r="S107" s="147"/>
      <c r="T107" s="147"/>
    </row>
    <row r="108" spans="17:20" x14ac:dyDescent="0.25">
      <c r="Q108" s="147"/>
      <c r="R108" s="147"/>
      <c r="S108" s="147"/>
      <c r="T108" s="147"/>
    </row>
    <row r="109" spans="17:20" x14ac:dyDescent="0.25">
      <c r="Q109" s="147"/>
      <c r="R109" s="147"/>
      <c r="S109" s="147"/>
      <c r="T109" s="147"/>
    </row>
    <row r="110" spans="17:20" x14ac:dyDescent="0.25">
      <c r="Q110" s="147"/>
      <c r="R110" s="147"/>
      <c r="S110" s="147"/>
      <c r="T110" s="147"/>
    </row>
    <row r="111" spans="17:20" x14ac:dyDescent="0.25">
      <c r="Q111" s="147"/>
      <c r="R111" s="147"/>
      <c r="S111" s="147"/>
      <c r="T111" s="147"/>
    </row>
    <row r="112" spans="17:20" x14ac:dyDescent="0.25">
      <c r="Q112" s="147"/>
      <c r="R112" s="147"/>
      <c r="S112" s="147"/>
      <c r="T112" s="147"/>
    </row>
    <row r="113" spans="17:20" x14ac:dyDescent="0.25">
      <c r="Q113" s="147"/>
      <c r="R113" s="147"/>
      <c r="S113" s="147"/>
      <c r="T113" s="147"/>
    </row>
    <row r="114" spans="17:20" x14ac:dyDescent="0.25">
      <c r="Q114" s="147"/>
      <c r="R114" s="147"/>
      <c r="S114" s="147"/>
      <c r="T114" s="147"/>
    </row>
    <row r="115" spans="17:20" x14ac:dyDescent="0.25">
      <c r="Q115" s="147"/>
      <c r="R115" s="147"/>
      <c r="S115" s="147"/>
      <c r="T115" s="147"/>
    </row>
    <row r="116" spans="17:20" x14ac:dyDescent="0.25">
      <c r="Q116" s="147"/>
      <c r="R116" s="147"/>
      <c r="S116" s="147"/>
      <c r="T116" s="147"/>
    </row>
    <row r="117" spans="17:20" x14ac:dyDescent="0.25">
      <c r="Q117" s="147"/>
      <c r="R117" s="147"/>
      <c r="S117" s="147"/>
      <c r="T117" s="147"/>
    </row>
    <row r="118" spans="17:20" x14ac:dyDescent="0.25">
      <c r="Q118" s="147"/>
      <c r="R118" s="147"/>
      <c r="S118" s="147"/>
      <c r="T118" s="147"/>
    </row>
    <row r="119" spans="17:20" x14ac:dyDescent="0.25">
      <c r="Q119" s="147"/>
      <c r="R119" s="147"/>
      <c r="S119" s="147"/>
      <c r="T119" s="147"/>
    </row>
    <row r="120" spans="17:20" x14ac:dyDescent="0.25">
      <c r="Q120" s="147"/>
      <c r="R120" s="147"/>
      <c r="S120" s="147"/>
      <c r="T120" s="147"/>
    </row>
    <row r="121" spans="17:20" x14ac:dyDescent="0.25">
      <c r="Q121" s="147"/>
      <c r="R121" s="147"/>
      <c r="S121" s="147"/>
      <c r="T121" s="147"/>
    </row>
    <row r="122" spans="17:20" x14ac:dyDescent="0.25">
      <c r="Q122" s="147"/>
      <c r="R122" s="147"/>
      <c r="S122" s="147"/>
      <c r="T122" s="147"/>
    </row>
    <row r="123" spans="17:20" x14ac:dyDescent="0.25">
      <c r="Q123" s="147"/>
      <c r="R123" s="147"/>
      <c r="S123" s="147"/>
      <c r="T123" s="147"/>
    </row>
    <row r="124" spans="17:20" x14ac:dyDescent="0.25">
      <c r="Q124" s="147"/>
      <c r="R124" s="147"/>
      <c r="S124" s="147"/>
      <c r="T124" s="147"/>
    </row>
    <row r="125" spans="17:20" x14ac:dyDescent="0.25">
      <c r="Q125" s="147"/>
      <c r="R125" s="147"/>
      <c r="S125" s="147"/>
      <c r="T125" s="147"/>
    </row>
    <row r="126" spans="17:20" x14ac:dyDescent="0.25">
      <c r="Q126" s="147"/>
      <c r="R126" s="147"/>
      <c r="S126" s="147"/>
      <c r="T126" s="147"/>
    </row>
    <row r="127" spans="17:20" x14ac:dyDescent="0.25">
      <c r="Q127" s="147"/>
      <c r="R127" s="147"/>
      <c r="S127" s="147"/>
      <c r="T127" s="147"/>
    </row>
    <row r="128" spans="17:20" x14ac:dyDescent="0.25">
      <c r="Q128" s="147"/>
      <c r="R128" s="147"/>
      <c r="S128" s="147"/>
      <c r="T128" s="147"/>
    </row>
    <row r="129" spans="17:20" x14ac:dyDescent="0.25">
      <c r="Q129" s="147"/>
      <c r="R129" s="147"/>
      <c r="S129" s="147"/>
      <c r="T129" s="147"/>
    </row>
    <row r="130" spans="17:20" x14ac:dyDescent="0.25">
      <c r="Q130" s="147"/>
      <c r="R130" s="147"/>
      <c r="S130" s="147"/>
      <c r="T130" s="147"/>
    </row>
    <row r="131" spans="17:20" x14ac:dyDescent="0.25">
      <c r="Q131" s="147"/>
      <c r="R131" s="147"/>
      <c r="S131" s="147"/>
      <c r="T131" s="147"/>
    </row>
    <row r="132" spans="17:20" x14ac:dyDescent="0.25">
      <c r="Q132" s="147"/>
      <c r="R132" s="147"/>
      <c r="S132" s="147"/>
      <c r="T132" s="147"/>
    </row>
    <row r="133" spans="17:20" x14ac:dyDescent="0.25">
      <c r="Q133" s="147"/>
      <c r="R133" s="147"/>
      <c r="S133" s="147"/>
      <c r="T133" s="147"/>
    </row>
    <row r="134" spans="17:20" x14ac:dyDescent="0.25">
      <c r="Q134" s="147"/>
      <c r="R134" s="147"/>
      <c r="S134" s="147"/>
      <c r="T134" s="147"/>
    </row>
    <row r="135" spans="17:20" x14ac:dyDescent="0.25">
      <c r="Q135" s="147"/>
      <c r="R135" s="147"/>
      <c r="S135" s="147"/>
      <c r="T135" s="147"/>
    </row>
    <row r="136" spans="17:20" x14ac:dyDescent="0.25">
      <c r="Q136" s="147"/>
      <c r="R136" s="147"/>
      <c r="S136" s="147"/>
      <c r="T136" s="147"/>
    </row>
    <row r="137" spans="17:20" x14ac:dyDescent="0.25">
      <c r="Q137" s="147"/>
      <c r="R137" s="147"/>
      <c r="S137" s="147"/>
      <c r="T137" s="147"/>
    </row>
    <row r="138" spans="17:20" x14ac:dyDescent="0.25">
      <c r="Q138" s="147"/>
      <c r="R138" s="147"/>
      <c r="S138" s="147"/>
      <c r="T138" s="147"/>
    </row>
    <row r="139" spans="17:20" x14ac:dyDescent="0.25">
      <c r="Q139" s="147"/>
      <c r="R139" s="147"/>
      <c r="S139" s="147"/>
      <c r="T139" s="147"/>
    </row>
    <row r="140" spans="17:20" x14ac:dyDescent="0.25">
      <c r="Q140" s="147"/>
      <c r="R140" s="147"/>
      <c r="S140" s="147"/>
      <c r="T140" s="147"/>
    </row>
    <row r="141" spans="17:20" x14ac:dyDescent="0.25">
      <c r="Q141" s="147"/>
      <c r="R141" s="147"/>
      <c r="S141" s="147"/>
      <c r="T141" s="147"/>
    </row>
    <row r="142" spans="17:20" x14ac:dyDescent="0.25">
      <c r="Q142" s="147"/>
      <c r="R142" s="147"/>
      <c r="S142" s="147"/>
      <c r="T142" s="147"/>
    </row>
    <row r="143" spans="17:20" x14ac:dyDescent="0.25">
      <c r="Q143" s="147"/>
      <c r="R143" s="147"/>
    </row>
    <row r="144" spans="17:20" x14ac:dyDescent="0.25">
      <c r="Q144" s="147"/>
      <c r="R144" s="147"/>
    </row>
    <row r="145" spans="17:18" x14ac:dyDescent="0.25">
      <c r="Q145" s="147"/>
      <c r="R145" s="147"/>
    </row>
    <row r="146" spans="17:18" x14ac:dyDescent="0.25">
      <c r="Q146" s="147"/>
      <c r="R146" s="147"/>
    </row>
    <row r="147" spans="17:18" x14ac:dyDescent="0.25">
      <c r="Q147" s="147"/>
      <c r="R147" s="147"/>
    </row>
    <row r="148" spans="17:18" x14ac:dyDescent="0.25">
      <c r="Q148" s="147"/>
      <c r="R148" s="147"/>
    </row>
    <row r="149" spans="17:18" x14ac:dyDescent="0.25">
      <c r="Q149" s="147"/>
      <c r="R149" s="147"/>
    </row>
    <row r="150" spans="17:18" x14ac:dyDescent="0.25">
      <c r="Q150" s="147"/>
      <c r="R150" s="147"/>
    </row>
    <row r="151" spans="17:18" x14ac:dyDescent="0.25">
      <c r="Q151" s="147"/>
      <c r="R151" s="147"/>
    </row>
    <row r="152" spans="17:18" x14ac:dyDescent="0.25">
      <c r="Q152" s="147"/>
      <c r="R152" s="147"/>
    </row>
    <row r="153" spans="17:18" x14ac:dyDescent="0.25">
      <c r="Q153" s="147"/>
      <c r="R153" s="147"/>
    </row>
    <row r="154" spans="17:18" x14ac:dyDescent="0.25">
      <c r="Q154" s="147"/>
      <c r="R154" s="147"/>
    </row>
    <row r="155" spans="17:18" x14ac:dyDescent="0.25">
      <c r="Q155" s="147"/>
      <c r="R155" s="147"/>
    </row>
    <row r="156" spans="17:18" x14ac:dyDescent="0.25">
      <c r="Q156" s="147"/>
      <c r="R156" s="147"/>
    </row>
    <row r="157" spans="17:18" x14ac:dyDescent="0.25">
      <c r="Q157" s="147"/>
      <c r="R157" s="147"/>
    </row>
    <row r="158" spans="17:18" x14ac:dyDescent="0.25">
      <c r="Q158" s="147"/>
      <c r="R158" s="147"/>
    </row>
    <row r="159" spans="17:18" x14ac:dyDescent="0.25">
      <c r="Q159" s="147"/>
      <c r="R159" s="147"/>
    </row>
  </sheetData>
  <mergeCells count="344"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  <mergeCell ref="Q10:R10"/>
    <mergeCell ref="S10:T10"/>
    <mergeCell ref="Q11:R11"/>
    <mergeCell ref="S11:T11"/>
    <mergeCell ref="Q12:R12"/>
    <mergeCell ref="S12:T12"/>
    <mergeCell ref="Q7:R7"/>
    <mergeCell ref="S7:T7"/>
    <mergeCell ref="Q8:R8"/>
    <mergeCell ref="S8:T8"/>
    <mergeCell ref="Q9:R9"/>
    <mergeCell ref="S9:T9"/>
    <mergeCell ref="A16:K16"/>
    <mergeCell ref="Q16:R16"/>
    <mergeCell ref="S16:T16"/>
    <mergeCell ref="Q17:R17"/>
    <mergeCell ref="S17:T17"/>
    <mergeCell ref="A18:K18"/>
    <mergeCell ref="Q18:R18"/>
    <mergeCell ref="S18:T18"/>
    <mergeCell ref="Q13:R13"/>
    <mergeCell ref="S13:T13"/>
    <mergeCell ref="A14:K14"/>
    <mergeCell ref="Q14:R14"/>
    <mergeCell ref="S14:T14"/>
    <mergeCell ref="Q15:R15"/>
    <mergeCell ref="S15:T15"/>
    <mergeCell ref="A22:A24"/>
    <mergeCell ref="B22:F24"/>
    <mergeCell ref="G22:H24"/>
    <mergeCell ref="I22:J24"/>
    <mergeCell ref="K22:K24"/>
    <mergeCell ref="Q22:R22"/>
    <mergeCell ref="Q19:R19"/>
    <mergeCell ref="S19:T19"/>
    <mergeCell ref="A20:K20"/>
    <mergeCell ref="Q20:R20"/>
    <mergeCell ref="S20:T20"/>
    <mergeCell ref="Q21:R21"/>
    <mergeCell ref="S21:T21"/>
    <mergeCell ref="S22:T22"/>
    <mergeCell ref="Q23:R23"/>
    <mergeCell ref="S23:T23"/>
    <mergeCell ref="Q24:R24"/>
    <mergeCell ref="S24:T24"/>
    <mergeCell ref="B25:F25"/>
    <mergeCell ref="G25:H25"/>
    <mergeCell ref="I25:J25"/>
    <mergeCell ref="Q25:R25"/>
    <mergeCell ref="S25:T25"/>
    <mergeCell ref="B28:F28"/>
    <mergeCell ref="G28:H28"/>
    <mergeCell ref="I28:J28"/>
    <mergeCell ref="Q28:R28"/>
    <mergeCell ref="S28:T28"/>
    <mergeCell ref="B29:F29"/>
    <mergeCell ref="G29:H29"/>
    <mergeCell ref="I29:J29"/>
    <mergeCell ref="B26:F26"/>
    <mergeCell ref="G26:H26"/>
    <mergeCell ref="I26:J26"/>
    <mergeCell ref="Q26:R26"/>
    <mergeCell ref="S26:T26"/>
    <mergeCell ref="B27:F27"/>
    <mergeCell ref="G27:H27"/>
    <mergeCell ref="I27:J27"/>
    <mergeCell ref="Q27:R27"/>
    <mergeCell ref="S27:T27"/>
    <mergeCell ref="A32:F32"/>
    <mergeCell ref="G32:H32"/>
    <mergeCell ref="I32:J32"/>
    <mergeCell ref="Q32:R32"/>
    <mergeCell ref="S32:T32"/>
    <mergeCell ref="A34:K34"/>
    <mergeCell ref="B30:F30"/>
    <mergeCell ref="G30:H30"/>
    <mergeCell ref="I30:J30"/>
    <mergeCell ref="B31:F31"/>
    <mergeCell ref="G31:H31"/>
    <mergeCell ref="I31:J31"/>
    <mergeCell ref="B42:F42"/>
    <mergeCell ref="G42:H42"/>
    <mergeCell ref="I42:J42"/>
    <mergeCell ref="B43:F43"/>
    <mergeCell ref="G43:H43"/>
    <mergeCell ref="I43:J43"/>
    <mergeCell ref="A36:K36"/>
    <mergeCell ref="A37:K37"/>
    <mergeCell ref="A39:A41"/>
    <mergeCell ref="B39:F41"/>
    <mergeCell ref="G39:H41"/>
    <mergeCell ref="I39:J41"/>
    <mergeCell ref="K39:K41"/>
    <mergeCell ref="A46:F46"/>
    <mergeCell ref="G46:H46"/>
    <mergeCell ref="I46:J46"/>
    <mergeCell ref="A47:K47"/>
    <mergeCell ref="Q47:R47"/>
    <mergeCell ref="S47:T47"/>
    <mergeCell ref="B44:F44"/>
    <mergeCell ref="G44:H44"/>
    <mergeCell ref="I44:J44"/>
    <mergeCell ref="B45:F45"/>
    <mergeCell ref="G45:H45"/>
    <mergeCell ref="I45:J45"/>
    <mergeCell ref="A51:A53"/>
    <mergeCell ref="B51:F53"/>
    <mergeCell ref="G51:H53"/>
    <mergeCell ref="I51:J53"/>
    <mergeCell ref="K51:K53"/>
    <mergeCell ref="Q51:R51"/>
    <mergeCell ref="S51:T51"/>
    <mergeCell ref="Q52:R52"/>
    <mergeCell ref="A48:K48"/>
    <mergeCell ref="Q48:R48"/>
    <mergeCell ref="S48:T48"/>
    <mergeCell ref="A49:K49"/>
    <mergeCell ref="Q49:R49"/>
    <mergeCell ref="S49:T49"/>
    <mergeCell ref="S52:T52"/>
    <mergeCell ref="Q53:R53"/>
    <mergeCell ref="S53:T53"/>
    <mergeCell ref="B54:F54"/>
    <mergeCell ref="G54:H54"/>
    <mergeCell ref="I54:J54"/>
    <mergeCell ref="Q54:R54"/>
    <mergeCell ref="S54:T54"/>
    <mergeCell ref="Q50:R50"/>
    <mergeCell ref="S50:T50"/>
    <mergeCell ref="B55:F55"/>
    <mergeCell ref="G55:H55"/>
    <mergeCell ref="I55:J55"/>
    <mergeCell ref="Q55:R55"/>
    <mergeCell ref="S55:T55"/>
    <mergeCell ref="B56:F56"/>
    <mergeCell ref="G56:H56"/>
    <mergeCell ref="I56:J56"/>
    <mergeCell ref="Q56:R56"/>
    <mergeCell ref="S56:T56"/>
    <mergeCell ref="Q60:R60"/>
    <mergeCell ref="S60:T60"/>
    <mergeCell ref="Q61:R61"/>
    <mergeCell ref="S61:T61"/>
    <mergeCell ref="Q62:R62"/>
    <mergeCell ref="S62:T62"/>
    <mergeCell ref="B57:F57"/>
    <mergeCell ref="G57:H57"/>
    <mergeCell ref="I57:J57"/>
    <mergeCell ref="Q57:R57"/>
    <mergeCell ref="S57:T57"/>
    <mergeCell ref="A58:F58"/>
    <mergeCell ref="G58:H58"/>
    <mergeCell ref="I58:J58"/>
    <mergeCell ref="Q58:R58"/>
    <mergeCell ref="S58:T58"/>
    <mergeCell ref="Q66:R66"/>
    <mergeCell ref="S66:T66"/>
    <mergeCell ref="Q67:R67"/>
    <mergeCell ref="S67:T67"/>
    <mergeCell ref="Q68:R68"/>
    <mergeCell ref="S68:T68"/>
    <mergeCell ref="Q63:R63"/>
    <mergeCell ref="S63:T63"/>
    <mergeCell ref="Q64:R64"/>
    <mergeCell ref="S64:T64"/>
    <mergeCell ref="Q65:R65"/>
    <mergeCell ref="S65:T65"/>
    <mergeCell ref="Q72:R72"/>
    <mergeCell ref="S72:T72"/>
    <mergeCell ref="Q73:R73"/>
    <mergeCell ref="S73:T73"/>
    <mergeCell ref="Q74:R74"/>
    <mergeCell ref="S74:T74"/>
    <mergeCell ref="Q69:R69"/>
    <mergeCell ref="S69:T69"/>
    <mergeCell ref="Q70:R70"/>
    <mergeCell ref="S70:T70"/>
    <mergeCell ref="Q71:R71"/>
    <mergeCell ref="S71:T71"/>
    <mergeCell ref="Q78:R78"/>
    <mergeCell ref="S78:T78"/>
    <mergeCell ref="Q79:R79"/>
    <mergeCell ref="S79:T79"/>
    <mergeCell ref="Q80:R80"/>
    <mergeCell ref="S80:T80"/>
    <mergeCell ref="Q75:R75"/>
    <mergeCell ref="S75:T75"/>
    <mergeCell ref="Q76:R76"/>
    <mergeCell ref="S76:T76"/>
    <mergeCell ref="Q77:R77"/>
    <mergeCell ref="S77:T77"/>
    <mergeCell ref="Q84:R84"/>
    <mergeCell ref="S84:T84"/>
    <mergeCell ref="Q85:R85"/>
    <mergeCell ref="S85:T85"/>
    <mergeCell ref="Q86:R86"/>
    <mergeCell ref="S86:T86"/>
    <mergeCell ref="Q81:R81"/>
    <mergeCell ref="S81:T81"/>
    <mergeCell ref="Q82:R82"/>
    <mergeCell ref="S82:T82"/>
    <mergeCell ref="Q83:R83"/>
    <mergeCell ref="S83:T83"/>
    <mergeCell ref="Q90:R90"/>
    <mergeCell ref="S90:T90"/>
    <mergeCell ref="Q91:R91"/>
    <mergeCell ref="S91:T91"/>
    <mergeCell ref="Q92:R92"/>
    <mergeCell ref="S92:T92"/>
    <mergeCell ref="Q87:R87"/>
    <mergeCell ref="S87:T87"/>
    <mergeCell ref="Q88:R88"/>
    <mergeCell ref="S88:T88"/>
    <mergeCell ref="Q89:R89"/>
    <mergeCell ref="S89:T89"/>
    <mergeCell ref="Q96:R96"/>
    <mergeCell ref="S96:T96"/>
    <mergeCell ref="Q97:R97"/>
    <mergeCell ref="S97:T97"/>
    <mergeCell ref="Q98:R98"/>
    <mergeCell ref="S98:T98"/>
    <mergeCell ref="Q93:R93"/>
    <mergeCell ref="S93:T93"/>
    <mergeCell ref="Q94:R94"/>
    <mergeCell ref="S94:T94"/>
    <mergeCell ref="Q95:R95"/>
    <mergeCell ref="S95:T95"/>
    <mergeCell ref="Q102:R102"/>
    <mergeCell ref="S102:T102"/>
    <mergeCell ref="Q103:R103"/>
    <mergeCell ref="S103:T103"/>
    <mergeCell ref="Q104:R104"/>
    <mergeCell ref="S104:T104"/>
    <mergeCell ref="Q99:R99"/>
    <mergeCell ref="S99:T99"/>
    <mergeCell ref="Q100:R100"/>
    <mergeCell ref="S100:T100"/>
    <mergeCell ref="Q101:R101"/>
    <mergeCell ref="S101:T101"/>
    <mergeCell ref="Q108:R108"/>
    <mergeCell ref="S108:T108"/>
    <mergeCell ref="Q109:R109"/>
    <mergeCell ref="S109:T109"/>
    <mergeCell ref="Q110:R110"/>
    <mergeCell ref="S110:T110"/>
    <mergeCell ref="Q105:R105"/>
    <mergeCell ref="S105:T105"/>
    <mergeCell ref="Q106:R106"/>
    <mergeCell ref="S106:T106"/>
    <mergeCell ref="Q107:R107"/>
    <mergeCell ref="S107:T107"/>
    <mergeCell ref="Q114:R114"/>
    <mergeCell ref="S114:T114"/>
    <mergeCell ref="Q115:R115"/>
    <mergeCell ref="S115:T115"/>
    <mergeCell ref="Q116:R116"/>
    <mergeCell ref="S116:T116"/>
    <mergeCell ref="Q111:R111"/>
    <mergeCell ref="S111:T111"/>
    <mergeCell ref="Q112:R112"/>
    <mergeCell ref="S112:T112"/>
    <mergeCell ref="Q113:R113"/>
    <mergeCell ref="S113:T113"/>
    <mergeCell ref="Q120:R120"/>
    <mergeCell ref="S120:T120"/>
    <mergeCell ref="Q121:R121"/>
    <mergeCell ref="S121:T121"/>
    <mergeCell ref="Q122:R122"/>
    <mergeCell ref="S122:T122"/>
    <mergeCell ref="Q117:R117"/>
    <mergeCell ref="S117:T117"/>
    <mergeCell ref="Q118:R118"/>
    <mergeCell ref="S118:T118"/>
    <mergeCell ref="Q119:R119"/>
    <mergeCell ref="S119:T119"/>
    <mergeCell ref="Q126:R126"/>
    <mergeCell ref="S126:T126"/>
    <mergeCell ref="Q127:R127"/>
    <mergeCell ref="S127:T127"/>
    <mergeCell ref="Q128:R128"/>
    <mergeCell ref="S128:T128"/>
    <mergeCell ref="Q123:R123"/>
    <mergeCell ref="S123:T123"/>
    <mergeCell ref="Q124:R124"/>
    <mergeCell ref="S124:T124"/>
    <mergeCell ref="Q125:R125"/>
    <mergeCell ref="S125:T125"/>
    <mergeCell ref="Q132:R132"/>
    <mergeCell ref="S132:T132"/>
    <mergeCell ref="Q133:R133"/>
    <mergeCell ref="S133:T133"/>
    <mergeCell ref="Q134:R134"/>
    <mergeCell ref="S134:T134"/>
    <mergeCell ref="Q129:R129"/>
    <mergeCell ref="S129:T129"/>
    <mergeCell ref="Q130:R130"/>
    <mergeCell ref="S130:T130"/>
    <mergeCell ref="Q131:R131"/>
    <mergeCell ref="S131:T131"/>
    <mergeCell ref="Q138:R138"/>
    <mergeCell ref="S138:T138"/>
    <mergeCell ref="Q139:R139"/>
    <mergeCell ref="S139:T139"/>
    <mergeCell ref="Q140:R140"/>
    <mergeCell ref="S140:T140"/>
    <mergeCell ref="Q135:R135"/>
    <mergeCell ref="S135:T135"/>
    <mergeCell ref="Q136:R136"/>
    <mergeCell ref="S136:T136"/>
    <mergeCell ref="Q137:R137"/>
    <mergeCell ref="S137:T137"/>
    <mergeCell ref="Q145:R145"/>
    <mergeCell ref="Q146:R146"/>
    <mergeCell ref="Q147:R147"/>
    <mergeCell ref="Q148:R148"/>
    <mergeCell ref="Q149:R149"/>
    <mergeCell ref="Q150:R150"/>
    <mergeCell ref="Q141:R141"/>
    <mergeCell ref="S141:T141"/>
    <mergeCell ref="Q142:R142"/>
    <mergeCell ref="S142:T142"/>
    <mergeCell ref="Q143:R143"/>
    <mergeCell ref="Q144:R144"/>
    <mergeCell ref="Q157:R157"/>
    <mergeCell ref="Q158:R158"/>
    <mergeCell ref="Q159:R159"/>
    <mergeCell ref="Q151:R151"/>
    <mergeCell ref="Q152:R152"/>
    <mergeCell ref="Q153:R153"/>
    <mergeCell ref="Q154:R154"/>
    <mergeCell ref="Q155:R155"/>
    <mergeCell ref="Q156:R156"/>
  </mergeCells>
  <pageMargins left="0.23622047244094488" right="0.23622047244094488" top="0.19685039370078741" bottom="0.19685039370078741" header="0" footer="0"/>
  <pageSetup paperSize="9" scale="9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2"/>
  <sheetViews>
    <sheetView view="pageBreakPreview" zoomScaleNormal="100" zoomScaleSheetLayoutView="100" workbookViewId="0">
      <selection activeCell="I50" sqref="I50:K50"/>
    </sheetView>
  </sheetViews>
  <sheetFormatPr defaultRowHeight="15" x14ac:dyDescent="0.25"/>
  <cols>
    <col min="1" max="2" width="8.28515625" style="5" customWidth="1"/>
    <col min="3" max="3" width="5.5703125" style="5" customWidth="1"/>
    <col min="4" max="4" width="4.85546875" style="5" customWidth="1"/>
    <col min="5" max="5" width="10.5703125" style="5" customWidth="1"/>
    <col min="6" max="6" width="10.140625" style="5" customWidth="1"/>
    <col min="7" max="7" width="6.5703125" style="5" customWidth="1"/>
    <col min="8" max="8" width="8.7109375" style="5" customWidth="1"/>
    <col min="9" max="9" width="6.42578125" style="5" customWidth="1"/>
    <col min="10" max="10" width="6" style="5" customWidth="1"/>
    <col min="11" max="11" width="5.5703125" style="5" customWidth="1"/>
    <col min="12" max="12" width="16.42578125" style="5" customWidth="1"/>
    <col min="13" max="14" width="15.28515625" style="5" customWidth="1"/>
    <col min="15" max="18" width="9.140625" style="5"/>
    <col min="19" max="19" width="14" style="5" customWidth="1"/>
    <col min="20" max="16384" width="9.140625" style="5"/>
  </cols>
  <sheetData>
    <row r="1" spans="1:21" ht="18" customHeight="1" x14ac:dyDescent="0.3">
      <c r="A1" s="148" t="s">
        <v>370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R1" s="147"/>
      <c r="S1" s="147"/>
      <c r="T1" s="147"/>
      <c r="U1" s="147"/>
    </row>
    <row r="2" spans="1:21" ht="18" customHeight="1" x14ac:dyDescent="0.35">
      <c r="A2" s="176" t="s">
        <v>179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R2" s="147"/>
      <c r="S2" s="147"/>
      <c r="T2" s="147"/>
      <c r="U2" s="147"/>
    </row>
    <row r="3" spans="1:21" ht="18" customHeight="1" x14ac:dyDescent="0.25">
      <c r="A3" s="219" t="s">
        <v>397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R3" s="147"/>
      <c r="S3" s="147"/>
      <c r="T3" s="147"/>
      <c r="U3" s="147"/>
    </row>
    <row r="4" spans="1:21" ht="18" customHeight="1" x14ac:dyDescent="0.25">
      <c r="A4" s="152" t="s">
        <v>27</v>
      </c>
      <c r="B4" s="152" t="s">
        <v>175</v>
      </c>
      <c r="C4" s="204" t="s">
        <v>40</v>
      </c>
      <c r="D4" s="205"/>
      <c r="E4" s="205"/>
      <c r="F4" s="205"/>
      <c r="G4" s="205"/>
      <c r="H4" s="178"/>
      <c r="I4" s="149" t="s">
        <v>150</v>
      </c>
      <c r="J4" s="183"/>
      <c r="K4" s="184"/>
      <c r="L4" s="152" t="s">
        <v>398</v>
      </c>
      <c r="R4" s="147"/>
      <c r="S4" s="147"/>
      <c r="T4" s="147"/>
      <c r="U4" s="147"/>
    </row>
    <row r="5" spans="1:21" ht="18" customHeight="1" x14ac:dyDescent="0.25">
      <c r="A5" s="177"/>
      <c r="B5" s="154"/>
      <c r="C5" s="179"/>
      <c r="D5" s="206"/>
      <c r="E5" s="206"/>
      <c r="F5" s="206"/>
      <c r="G5" s="206"/>
      <c r="H5" s="180"/>
      <c r="I5" s="150"/>
      <c r="J5" s="237"/>
      <c r="K5" s="211"/>
      <c r="L5" s="153"/>
      <c r="R5" s="147"/>
      <c r="S5" s="147"/>
      <c r="T5" s="147"/>
      <c r="U5" s="147"/>
    </row>
    <row r="6" spans="1:21" ht="18" customHeight="1" x14ac:dyDescent="0.25">
      <c r="A6" s="12">
        <v>1</v>
      </c>
      <c r="B6" s="103"/>
      <c r="C6" s="172">
        <v>2</v>
      </c>
      <c r="D6" s="187"/>
      <c r="E6" s="187"/>
      <c r="F6" s="187"/>
      <c r="G6" s="187"/>
      <c r="H6" s="173"/>
      <c r="I6" s="158">
        <v>3</v>
      </c>
      <c r="J6" s="159"/>
      <c r="K6" s="198"/>
      <c r="L6" s="51">
        <v>6</v>
      </c>
      <c r="R6" s="147"/>
      <c r="S6" s="147"/>
      <c r="T6" s="147"/>
      <c r="U6" s="147"/>
    </row>
    <row r="7" spans="1:21" ht="13.5" customHeight="1" x14ac:dyDescent="0.25">
      <c r="A7" s="10"/>
      <c r="B7" s="63"/>
      <c r="C7" s="200" t="s">
        <v>116</v>
      </c>
      <c r="D7" s="201"/>
      <c r="E7" s="201"/>
      <c r="F7" s="201"/>
      <c r="G7" s="201"/>
      <c r="H7" s="202"/>
      <c r="I7" s="158"/>
      <c r="J7" s="159"/>
      <c r="K7" s="198"/>
      <c r="L7" s="51" t="s">
        <v>55</v>
      </c>
      <c r="R7" s="147"/>
      <c r="S7" s="147"/>
      <c r="T7" s="147"/>
      <c r="U7" s="147"/>
    </row>
    <row r="8" spans="1:21" ht="13.5" customHeight="1" x14ac:dyDescent="0.25">
      <c r="A8" s="10"/>
      <c r="B8" s="63"/>
      <c r="C8" s="200" t="s">
        <v>117</v>
      </c>
      <c r="D8" s="201"/>
      <c r="E8" s="201"/>
      <c r="F8" s="201"/>
      <c r="G8" s="201"/>
      <c r="H8" s="202"/>
      <c r="I8" s="158"/>
      <c r="J8" s="159"/>
      <c r="K8" s="198"/>
      <c r="L8" s="51"/>
      <c r="R8" s="147"/>
      <c r="S8" s="147"/>
      <c r="T8" s="147"/>
      <c r="U8" s="147"/>
    </row>
    <row r="9" spans="1:21" ht="13.5" customHeight="1" x14ac:dyDescent="0.25">
      <c r="A9" s="10"/>
      <c r="B9" s="107"/>
      <c r="C9" s="200"/>
      <c r="D9" s="201"/>
      <c r="E9" s="201"/>
      <c r="F9" s="201"/>
      <c r="G9" s="201"/>
      <c r="H9" s="202"/>
      <c r="I9" s="158">
        <v>4</v>
      </c>
      <c r="J9" s="159"/>
      <c r="K9" s="198"/>
      <c r="L9" s="39"/>
      <c r="R9" s="100"/>
      <c r="S9" s="100"/>
      <c r="T9" s="100"/>
      <c r="U9" s="100"/>
    </row>
    <row r="10" spans="1:21" ht="13.5" customHeight="1" x14ac:dyDescent="0.25">
      <c r="A10" s="10"/>
      <c r="B10" s="107">
        <v>342</v>
      </c>
      <c r="C10" s="200" t="s">
        <v>133</v>
      </c>
      <c r="D10" s="201"/>
      <c r="E10" s="201"/>
      <c r="F10" s="201"/>
      <c r="G10" s="201"/>
      <c r="H10" s="202"/>
      <c r="I10" s="158">
        <v>7</v>
      </c>
      <c r="J10" s="159"/>
      <c r="K10" s="198"/>
      <c r="L10" s="39">
        <f>120000+3000</f>
        <v>123000</v>
      </c>
      <c r="R10" s="147"/>
      <c r="S10" s="147"/>
      <c r="T10" s="147"/>
      <c r="U10" s="147"/>
    </row>
    <row r="11" spans="1:21" ht="13.5" customHeight="1" x14ac:dyDescent="0.25">
      <c r="A11" s="10"/>
      <c r="B11" s="107">
        <v>344</v>
      </c>
      <c r="C11" s="200" t="s">
        <v>136</v>
      </c>
      <c r="D11" s="201"/>
      <c r="E11" s="201"/>
      <c r="F11" s="201"/>
      <c r="G11" s="201"/>
      <c r="H11" s="202"/>
      <c r="I11" s="158">
        <v>3</v>
      </c>
      <c r="J11" s="159"/>
      <c r="K11" s="198"/>
      <c r="L11" s="39">
        <f>20000-10000</f>
        <v>10000</v>
      </c>
      <c r="R11" s="100"/>
      <c r="S11" s="100"/>
      <c r="T11" s="100"/>
      <c r="U11" s="100"/>
    </row>
    <row r="12" spans="1:21" ht="18" customHeight="1" x14ac:dyDescent="0.25">
      <c r="A12" s="10"/>
      <c r="B12" s="108">
        <v>345</v>
      </c>
      <c r="C12" s="201" t="s">
        <v>399</v>
      </c>
      <c r="D12" s="201"/>
      <c r="E12" s="201"/>
      <c r="F12" s="201"/>
      <c r="G12" s="201"/>
      <c r="H12" s="202"/>
      <c r="I12" s="158">
        <v>1</v>
      </c>
      <c r="J12" s="159"/>
      <c r="K12" s="198"/>
      <c r="L12" s="39">
        <f>15000-15000</f>
        <v>0</v>
      </c>
      <c r="R12" s="100"/>
      <c r="S12" s="100"/>
      <c r="T12" s="100"/>
      <c r="U12" s="100"/>
    </row>
    <row r="13" spans="1:21" ht="16.5" customHeight="1" x14ac:dyDescent="0.25">
      <c r="A13" s="10"/>
      <c r="B13" s="107">
        <v>346</v>
      </c>
      <c r="C13" s="200" t="s">
        <v>134</v>
      </c>
      <c r="D13" s="201"/>
      <c r="E13" s="201"/>
      <c r="F13" s="201"/>
      <c r="G13" s="201"/>
      <c r="H13" s="202"/>
      <c r="I13" s="158">
        <v>2</v>
      </c>
      <c r="J13" s="159"/>
      <c r="K13" s="198"/>
      <c r="L13" s="59">
        <v>15000</v>
      </c>
      <c r="M13" s="5">
        <v>5448</v>
      </c>
      <c r="R13" s="147"/>
      <c r="S13" s="147"/>
      <c r="T13" s="147"/>
      <c r="U13" s="147"/>
    </row>
    <row r="14" spans="1:21" ht="15" customHeight="1" x14ac:dyDescent="0.25">
      <c r="A14" s="10"/>
      <c r="B14" s="107">
        <v>346</v>
      </c>
      <c r="C14" s="200" t="s">
        <v>135</v>
      </c>
      <c r="D14" s="201"/>
      <c r="E14" s="201"/>
      <c r="F14" s="201"/>
      <c r="G14" s="201"/>
      <c r="H14" s="202"/>
      <c r="I14" s="158">
        <v>3</v>
      </c>
      <c r="J14" s="159"/>
      <c r="K14" s="198"/>
      <c r="L14" s="39">
        <f>15000</f>
        <v>15000</v>
      </c>
      <c r="M14" s="5" t="s">
        <v>400</v>
      </c>
      <c r="R14" s="147"/>
      <c r="S14" s="147"/>
      <c r="T14" s="147"/>
      <c r="U14" s="147"/>
    </row>
    <row r="15" spans="1:21" ht="15" customHeight="1" x14ac:dyDescent="0.25">
      <c r="A15" s="10"/>
      <c r="B15" s="107">
        <v>346</v>
      </c>
      <c r="C15" s="200" t="s">
        <v>137</v>
      </c>
      <c r="D15" s="201"/>
      <c r="E15" s="201"/>
      <c r="F15" s="201"/>
      <c r="G15" s="201"/>
      <c r="H15" s="202"/>
      <c r="I15" s="158">
        <v>3</v>
      </c>
      <c r="J15" s="159"/>
      <c r="K15" s="198"/>
      <c r="L15" s="39">
        <v>10000</v>
      </c>
      <c r="R15" s="147"/>
      <c r="S15" s="147"/>
      <c r="T15" s="147"/>
      <c r="U15" s="147"/>
    </row>
    <row r="16" spans="1:21" ht="15" customHeight="1" x14ac:dyDescent="0.25">
      <c r="A16" s="10"/>
      <c r="B16" s="107">
        <v>346</v>
      </c>
      <c r="C16" s="200" t="s">
        <v>165</v>
      </c>
      <c r="D16" s="201"/>
      <c r="E16" s="201"/>
      <c r="F16" s="201"/>
      <c r="G16" s="201"/>
      <c r="H16" s="202"/>
      <c r="I16" s="158">
        <v>4</v>
      </c>
      <c r="J16" s="159"/>
      <c r="K16" s="198"/>
      <c r="L16" s="39">
        <f>20000-10000</f>
        <v>10000</v>
      </c>
      <c r="R16" s="100"/>
      <c r="S16" s="100"/>
      <c r="T16" s="100"/>
      <c r="U16" s="100"/>
    </row>
    <row r="17" spans="1:21" ht="15" customHeight="1" x14ac:dyDescent="0.25">
      <c r="A17" s="10"/>
      <c r="B17" s="107">
        <v>346</v>
      </c>
      <c r="C17" s="200" t="s">
        <v>401</v>
      </c>
      <c r="D17" s="201"/>
      <c r="E17" s="201"/>
      <c r="F17" s="201"/>
      <c r="G17" s="201"/>
      <c r="H17" s="202"/>
      <c r="I17" s="281">
        <v>3</v>
      </c>
      <c r="J17" s="289"/>
      <c r="K17" s="282"/>
      <c r="L17" s="39">
        <f>10000</f>
        <v>10000</v>
      </c>
      <c r="M17" s="5" t="s">
        <v>402</v>
      </c>
      <c r="R17" s="100"/>
      <c r="S17" s="100"/>
      <c r="T17" s="100"/>
      <c r="U17" s="100"/>
    </row>
    <row r="18" spans="1:21" ht="18" customHeight="1" x14ac:dyDescent="0.25">
      <c r="A18" s="10"/>
      <c r="B18" s="107">
        <v>346</v>
      </c>
      <c r="C18" s="200" t="s">
        <v>178</v>
      </c>
      <c r="D18" s="201"/>
      <c r="E18" s="201"/>
      <c r="F18" s="201"/>
      <c r="G18" s="201"/>
      <c r="H18" s="202"/>
      <c r="I18" s="158"/>
      <c r="J18" s="159"/>
      <c r="K18" s="198"/>
      <c r="L18" s="39">
        <f>15000-7000</f>
        <v>8000</v>
      </c>
      <c r="R18" s="147"/>
      <c r="S18" s="147"/>
      <c r="T18" s="147"/>
      <c r="U18" s="147"/>
    </row>
    <row r="19" spans="1:21" ht="18" customHeight="1" x14ac:dyDescent="0.25">
      <c r="A19" s="10"/>
      <c r="B19" s="107">
        <v>346</v>
      </c>
      <c r="C19" s="200" t="s">
        <v>403</v>
      </c>
      <c r="D19" s="201"/>
      <c r="E19" s="201"/>
      <c r="F19" s="201"/>
      <c r="G19" s="201"/>
      <c r="H19" s="202"/>
      <c r="I19" s="158">
        <v>1</v>
      </c>
      <c r="J19" s="159"/>
      <c r="K19" s="198"/>
      <c r="L19" s="39">
        <v>0</v>
      </c>
      <c r="R19" s="100"/>
      <c r="S19" s="100"/>
      <c r="T19" s="100"/>
      <c r="U19" s="100"/>
    </row>
    <row r="20" spans="1:21" ht="18" customHeight="1" x14ac:dyDescent="0.25">
      <c r="A20" s="63"/>
      <c r="B20" s="107">
        <v>346</v>
      </c>
      <c r="C20" s="200" t="s">
        <v>404</v>
      </c>
      <c r="D20" s="201"/>
      <c r="E20" s="201"/>
      <c r="F20" s="201"/>
      <c r="G20" s="201"/>
      <c r="H20" s="202"/>
      <c r="I20" s="158">
        <v>1</v>
      </c>
      <c r="J20" s="159"/>
      <c r="K20" s="198"/>
      <c r="L20" s="39">
        <v>2000</v>
      </c>
      <c r="R20" s="100"/>
      <c r="S20" s="100"/>
      <c r="T20" s="100"/>
      <c r="U20" s="100"/>
    </row>
    <row r="21" spans="1:21" ht="18" customHeight="1" x14ac:dyDescent="0.25">
      <c r="A21" s="10"/>
      <c r="B21" s="107">
        <v>346</v>
      </c>
      <c r="C21" s="200" t="s">
        <v>405</v>
      </c>
      <c r="D21" s="201"/>
      <c r="E21" s="201"/>
      <c r="F21" s="201"/>
      <c r="G21" s="201"/>
      <c r="H21" s="202"/>
      <c r="I21" s="158">
        <v>1</v>
      </c>
      <c r="J21" s="159"/>
      <c r="K21" s="198"/>
      <c r="L21" s="39">
        <v>0</v>
      </c>
      <c r="R21" s="100"/>
      <c r="S21" s="100"/>
      <c r="T21" s="100"/>
      <c r="U21" s="100"/>
    </row>
    <row r="22" spans="1:21" ht="18" customHeight="1" x14ac:dyDescent="0.25">
      <c r="A22" s="63"/>
      <c r="B22" s="187" t="s">
        <v>406</v>
      </c>
      <c r="C22" s="187"/>
      <c r="D22" s="187"/>
      <c r="E22" s="187"/>
      <c r="F22" s="187"/>
      <c r="G22" s="187"/>
      <c r="H22" s="173"/>
      <c r="I22" s="158"/>
      <c r="J22" s="159"/>
      <c r="K22" s="198"/>
      <c r="L22" s="39">
        <f>SUM(L13:L21)</f>
        <v>70000</v>
      </c>
      <c r="R22" s="100"/>
      <c r="S22" s="100"/>
      <c r="T22" s="100"/>
      <c r="U22" s="100"/>
    </row>
    <row r="23" spans="1:21" ht="16.5" customHeight="1" x14ac:dyDescent="0.25">
      <c r="A23" s="188" t="s">
        <v>37</v>
      </c>
      <c r="B23" s="189"/>
      <c r="C23" s="189"/>
      <c r="D23" s="189"/>
      <c r="E23" s="189"/>
      <c r="F23" s="189"/>
      <c r="G23" s="189"/>
      <c r="H23" s="190"/>
      <c r="I23" s="158"/>
      <c r="J23" s="159"/>
      <c r="K23" s="198"/>
      <c r="L23" s="40">
        <f>L9+L10+L11+L12+L22</f>
        <v>203000</v>
      </c>
      <c r="R23" s="147"/>
      <c r="S23" s="147"/>
      <c r="T23" s="147"/>
      <c r="U23" s="147"/>
    </row>
    <row r="24" spans="1:21" ht="16.5" customHeight="1" x14ac:dyDescent="0.25">
      <c r="A24" s="115"/>
      <c r="B24" s="115"/>
      <c r="C24" s="115"/>
      <c r="D24" s="115"/>
      <c r="E24" s="115"/>
      <c r="F24" s="115"/>
      <c r="G24" s="115"/>
      <c r="H24" s="115"/>
      <c r="I24" s="114"/>
      <c r="J24" s="114"/>
      <c r="K24" s="114"/>
      <c r="L24" s="36"/>
      <c r="R24" s="100"/>
      <c r="S24" s="100"/>
      <c r="T24" s="100"/>
      <c r="U24" s="100"/>
    </row>
    <row r="25" spans="1:21" ht="16.5" customHeight="1" x14ac:dyDescent="0.35">
      <c r="A25" s="176" t="s">
        <v>407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R25" s="100"/>
      <c r="S25" s="100"/>
      <c r="T25" s="100"/>
      <c r="U25" s="100"/>
    </row>
    <row r="26" spans="1:21" ht="16.5" customHeight="1" x14ac:dyDescent="0.35">
      <c r="A26" s="176" t="s">
        <v>158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R26" s="100"/>
      <c r="S26" s="100"/>
      <c r="T26" s="100"/>
      <c r="U26" s="100"/>
    </row>
    <row r="27" spans="1:21" ht="16.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R27" s="100"/>
      <c r="S27" s="100"/>
      <c r="T27" s="100"/>
      <c r="U27" s="100"/>
    </row>
    <row r="28" spans="1:21" ht="16.5" customHeight="1" x14ac:dyDescent="0.25">
      <c r="A28" s="219" t="s">
        <v>397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R28" s="100"/>
      <c r="S28" s="100"/>
      <c r="T28" s="100"/>
      <c r="U28" s="100"/>
    </row>
    <row r="29" spans="1:21" ht="16.5" customHeight="1" x14ac:dyDescent="0.25">
      <c r="A29" s="152" t="s">
        <v>27</v>
      </c>
      <c r="B29" s="152" t="s">
        <v>175</v>
      </c>
      <c r="C29" s="204" t="s">
        <v>40</v>
      </c>
      <c r="D29" s="205"/>
      <c r="E29" s="205"/>
      <c r="F29" s="205"/>
      <c r="G29" s="205"/>
      <c r="H29" s="178"/>
      <c r="I29" s="149" t="s">
        <v>150</v>
      </c>
      <c r="J29" s="183"/>
      <c r="K29" s="184"/>
      <c r="L29" s="152" t="s">
        <v>398</v>
      </c>
      <c r="R29" s="100"/>
      <c r="S29" s="100"/>
      <c r="T29" s="100"/>
      <c r="U29" s="100"/>
    </row>
    <row r="30" spans="1:21" ht="16.5" customHeight="1" x14ac:dyDescent="0.25">
      <c r="A30" s="177"/>
      <c r="B30" s="153"/>
      <c r="C30" s="179"/>
      <c r="D30" s="206"/>
      <c r="E30" s="206"/>
      <c r="F30" s="206"/>
      <c r="G30" s="206"/>
      <c r="H30" s="180"/>
      <c r="I30" s="150"/>
      <c r="J30" s="237"/>
      <c r="K30" s="211"/>
      <c r="L30" s="153"/>
      <c r="R30" s="100"/>
      <c r="S30" s="100"/>
      <c r="T30" s="100"/>
      <c r="U30" s="100"/>
    </row>
    <row r="31" spans="1:21" ht="16.5" customHeight="1" x14ac:dyDescent="0.25">
      <c r="A31" s="12">
        <v>1</v>
      </c>
      <c r="B31" s="103"/>
      <c r="C31" s="172">
        <v>2</v>
      </c>
      <c r="D31" s="187"/>
      <c r="E31" s="187"/>
      <c r="F31" s="187"/>
      <c r="G31" s="187"/>
      <c r="H31" s="173"/>
      <c r="I31" s="158">
        <v>3</v>
      </c>
      <c r="J31" s="159"/>
      <c r="K31" s="198"/>
      <c r="L31" s="51">
        <v>6</v>
      </c>
      <c r="R31" s="100"/>
      <c r="S31" s="100"/>
      <c r="T31" s="100"/>
      <c r="U31" s="100"/>
    </row>
    <row r="32" spans="1:21" ht="16.5" customHeight="1" x14ac:dyDescent="0.25">
      <c r="A32" s="10"/>
      <c r="B32" s="63"/>
      <c r="C32" s="200" t="s">
        <v>116</v>
      </c>
      <c r="D32" s="201"/>
      <c r="E32" s="201"/>
      <c r="F32" s="201"/>
      <c r="G32" s="201"/>
      <c r="H32" s="202"/>
      <c r="I32" s="158"/>
      <c r="J32" s="159"/>
      <c r="K32" s="198"/>
      <c r="L32" s="51" t="s">
        <v>55</v>
      </c>
      <c r="R32" s="100"/>
      <c r="S32" s="100"/>
      <c r="T32" s="100"/>
      <c r="U32" s="100"/>
    </row>
    <row r="33" spans="1:21" ht="16.5" customHeight="1" x14ac:dyDescent="0.25">
      <c r="A33" s="10"/>
      <c r="B33" s="63"/>
      <c r="C33" s="200" t="s">
        <v>117</v>
      </c>
      <c r="D33" s="201"/>
      <c r="E33" s="201"/>
      <c r="F33" s="201"/>
      <c r="G33" s="201"/>
      <c r="H33" s="202"/>
      <c r="I33" s="158"/>
      <c r="J33" s="159"/>
      <c r="K33" s="198"/>
      <c r="L33" s="51"/>
      <c r="R33" s="100"/>
      <c r="S33" s="100"/>
      <c r="T33" s="100"/>
      <c r="U33" s="100"/>
    </row>
    <row r="34" spans="1:21" ht="16.5" customHeight="1" x14ac:dyDescent="0.25">
      <c r="A34" s="12">
        <v>1</v>
      </c>
      <c r="B34" s="103">
        <v>346</v>
      </c>
      <c r="C34" s="200" t="s">
        <v>152</v>
      </c>
      <c r="D34" s="201"/>
      <c r="E34" s="201"/>
      <c r="F34" s="201"/>
      <c r="G34" s="201"/>
      <c r="H34" s="202"/>
      <c r="I34" s="158">
        <v>1</v>
      </c>
      <c r="J34" s="159"/>
      <c r="K34" s="198"/>
      <c r="L34" s="57">
        <f>14800</f>
        <v>14800</v>
      </c>
      <c r="R34" s="100"/>
      <c r="S34" s="100"/>
      <c r="T34" s="100"/>
      <c r="U34" s="100"/>
    </row>
    <row r="35" spans="1:21" ht="16.5" customHeight="1" x14ac:dyDescent="0.25">
      <c r="A35" s="188" t="s">
        <v>37</v>
      </c>
      <c r="B35" s="189"/>
      <c r="C35" s="189"/>
      <c r="D35" s="189"/>
      <c r="E35" s="189"/>
      <c r="F35" s="189"/>
      <c r="G35" s="189"/>
      <c r="H35" s="190"/>
      <c r="I35" s="158"/>
      <c r="J35" s="159"/>
      <c r="K35" s="198"/>
      <c r="L35" s="40">
        <f>L34</f>
        <v>14800</v>
      </c>
      <c r="R35" s="100"/>
      <c r="S35" s="100"/>
      <c r="T35" s="100"/>
      <c r="U35" s="100"/>
    </row>
    <row r="36" spans="1:21" ht="16.5" customHeight="1" x14ac:dyDescent="0.35">
      <c r="A36" s="176" t="s">
        <v>179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R36" s="100"/>
      <c r="S36" s="100"/>
      <c r="T36" s="100"/>
      <c r="U36" s="100"/>
    </row>
    <row r="37" spans="1:21" ht="16.5" customHeight="1" x14ac:dyDescent="0.25">
      <c r="R37" s="100"/>
      <c r="S37" s="100"/>
      <c r="T37" s="100"/>
      <c r="U37" s="100"/>
    </row>
    <row r="38" spans="1:21" ht="16.5" customHeight="1" x14ac:dyDescent="0.35">
      <c r="A38" s="176" t="s">
        <v>132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R38" s="100"/>
      <c r="S38" s="100"/>
      <c r="T38" s="100"/>
      <c r="U38" s="100"/>
    </row>
    <row r="39" spans="1:21" ht="16.5" customHeight="1" x14ac:dyDescent="0.25">
      <c r="A39" s="152" t="s">
        <v>27</v>
      </c>
      <c r="B39" s="152" t="s">
        <v>175</v>
      </c>
      <c r="C39" s="204" t="s">
        <v>40</v>
      </c>
      <c r="D39" s="205"/>
      <c r="E39" s="205"/>
      <c r="F39" s="205"/>
      <c r="G39" s="205"/>
      <c r="H39" s="178"/>
      <c r="I39" s="149" t="s">
        <v>150</v>
      </c>
      <c r="J39" s="183"/>
      <c r="K39" s="184"/>
      <c r="L39" s="152" t="s">
        <v>398</v>
      </c>
      <c r="R39" s="100"/>
      <c r="S39" s="100"/>
      <c r="T39" s="100"/>
      <c r="U39" s="100"/>
    </row>
    <row r="40" spans="1:21" ht="16.5" customHeight="1" x14ac:dyDescent="0.25">
      <c r="A40" s="177"/>
      <c r="B40" s="153"/>
      <c r="C40" s="179"/>
      <c r="D40" s="206"/>
      <c r="E40" s="206"/>
      <c r="F40" s="206"/>
      <c r="G40" s="206"/>
      <c r="H40" s="180"/>
      <c r="I40" s="150"/>
      <c r="J40" s="237"/>
      <c r="K40" s="211"/>
      <c r="L40" s="153"/>
      <c r="R40" s="100"/>
      <c r="S40" s="100"/>
      <c r="T40" s="100"/>
      <c r="U40" s="100"/>
    </row>
    <row r="41" spans="1:21" ht="16.5" customHeight="1" x14ac:dyDescent="0.25">
      <c r="A41" s="177"/>
      <c r="B41" s="153"/>
      <c r="C41" s="179"/>
      <c r="D41" s="206"/>
      <c r="E41" s="206"/>
      <c r="F41" s="206"/>
      <c r="G41" s="206"/>
      <c r="H41" s="180"/>
      <c r="I41" s="150"/>
      <c r="J41" s="237"/>
      <c r="K41" s="211"/>
      <c r="L41" s="153"/>
      <c r="R41" s="100"/>
      <c r="S41" s="100"/>
      <c r="T41" s="100"/>
      <c r="U41" s="100"/>
    </row>
    <row r="42" spans="1:21" ht="16.5" customHeight="1" x14ac:dyDescent="0.25">
      <c r="A42" s="166"/>
      <c r="B42" s="154"/>
      <c r="C42" s="181"/>
      <c r="D42" s="207"/>
      <c r="E42" s="207"/>
      <c r="F42" s="207"/>
      <c r="G42" s="207"/>
      <c r="H42" s="182"/>
      <c r="I42" s="151"/>
      <c r="J42" s="185"/>
      <c r="K42" s="186"/>
      <c r="L42" s="154"/>
      <c r="R42" s="100"/>
      <c r="S42" s="100"/>
      <c r="T42" s="100"/>
      <c r="U42" s="100"/>
    </row>
    <row r="43" spans="1:21" ht="16.5" customHeight="1" x14ac:dyDescent="0.25">
      <c r="A43" s="12">
        <v>1</v>
      </c>
      <c r="B43" s="103"/>
      <c r="C43" s="172">
        <v>2</v>
      </c>
      <c r="D43" s="187"/>
      <c r="E43" s="187"/>
      <c r="F43" s="187"/>
      <c r="G43" s="187"/>
      <c r="H43" s="173"/>
      <c r="I43" s="158">
        <v>3</v>
      </c>
      <c r="J43" s="159"/>
      <c r="K43" s="198"/>
      <c r="L43" s="51">
        <v>4</v>
      </c>
      <c r="R43" s="100"/>
      <c r="S43" s="100"/>
      <c r="T43" s="100"/>
      <c r="U43" s="100"/>
    </row>
    <row r="44" spans="1:21" ht="16.5" customHeight="1" x14ac:dyDescent="0.25">
      <c r="A44" s="10"/>
      <c r="B44" s="63"/>
      <c r="C44" s="251" t="s">
        <v>116</v>
      </c>
      <c r="D44" s="252"/>
      <c r="E44" s="252"/>
      <c r="F44" s="252"/>
      <c r="G44" s="252"/>
      <c r="H44" s="253"/>
      <c r="I44" s="158"/>
      <c r="J44" s="159"/>
      <c r="K44" s="198"/>
      <c r="L44" s="51"/>
      <c r="R44" s="100"/>
      <c r="S44" s="100"/>
      <c r="T44" s="100"/>
      <c r="U44" s="100"/>
    </row>
    <row r="45" spans="1:21" ht="16.5" customHeight="1" x14ac:dyDescent="0.25">
      <c r="A45" s="10"/>
      <c r="B45" s="63"/>
      <c r="C45" s="251" t="s">
        <v>117</v>
      </c>
      <c r="D45" s="252"/>
      <c r="E45" s="252"/>
      <c r="F45" s="252"/>
      <c r="G45" s="252"/>
      <c r="H45" s="253"/>
      <c r="I45" s="158"/>
      <c r="J45" s="159"/>
      <c r="K45" s="198"/>
      <c r="L45" s="51"/>
      <c r="R45" s="100"/>
      <c r="S45" s="100"/>
      <c r="T45" s="100"/>
      <c r="U45" s="100"/>
    </row>
    <row r="46" spans="1:21" ht="16.5" customHeight="1" x14ac:dyDescent="0.25">
      <c r="A46" s="51" t="s">
        <v>22</v>
      </c>
      <c r="B46" s="107">
        <v>342</v>
      </c>
      <c r="C46" s="200" t="s">
        <v>133</v>
      </c>
      <c r="D46" s="201"/>
      <c r="E46" s="201"/>
      <c r="F46" s="201"/>
      <c r="G46" s="201"/>
      <c r="H46" s="202"/>
      <c r="I46" s="158">
        <v>7</v>
      </c>
      <c r="J46" s="159"/>
      <c r="K46" s="198"/>
      <c r="L46" s="39">
        <f>150000-3000</f>
        <v>147000</v>
      </c>
      <c r="R46" s="100"/>
      <c r="S46" s="100"/>
      <c r="T46" s="100"/>
      <c r="U46" s="100"/>
    </row>
    <row r="47" spans="1:21" ht="16.5" customHeight="1" x14ac:dyDescent="0.25">
      <c r="A47" s="51"/>
      <c r="B47" s="107">
        <v>342</v>
      </c>
      <c r="C47" s="200" t="s">
        <v>174</v>
      </c>
      <c r="D47" s="201"/>
      <c r="E47" s="201"/>
      <c r="F47" s="201"/>
      <c r="G47" s="201"/>
      <c r="H47" s="202"/>
      <c r="I47" s="158"/>
      <c r="J47" s="159"/>
      <c r="K47" s="198"/>
      <c r="L47" s="39"/>
      <c r="R47" s="100"/>
      <c r="S47" s="100"/>
      <c r="T47" s="100"/>
      <c r="U47" s="100"/>
    </row>
    <row r="48" spans="1:21" ht="16.5" customHeight="1" x14ac:dyDescent="0.25">
      <c r="A48" s="51">
        <v>2</v>
      </c>
      <c r="B48" s="107">
        <v>341</v>
      </c>
      <c r="C48" s="200" t="s">
        <v>408</v>
      </c>
      <c r="D48" s="201"/>
      <c r="E48" s="201"/>
      <c r="F48" s="201"/>
      <c r="G48" s="201"/>
      <c r="H48" s="202"/>
      <c r="I48" s="158">
        <v>1</v>
      </c>
      <c r="J48" s="159"/>
      <c r="K48" s="198"/>
      <c r="L48" s="39">
        <v>3000</v>
      </c>
      <c r="R48" s="100"/>
      <c r="S48" s="100"/>
      <c r="T48" s="100"/>
      <c r="U48" s="100"/>
    </row>
    <row r="49" spans="1:21" ht="16.5" customHeight="1" x14ac:dyDescent="0.25">
      <c r="A49" s="51">
        <v>3</v>
      </c>
      <c r="B49" s="107">
        <v>346</v>
      </c>
      <c r="C49" s="200" t="s">
        <v>170</v>
      </c>
      <c r="D49" s="201"/>
      <c r="E49" s="201"/>
      <c r="F49" s="201"/>
      <c r="G49" s="201"/>
      <c r="H49" s="202"/>
      <c r="I49" s="158">
        <v>3</v>
      </c>
      <c r="J49" s="159"/>
      <c r="K49" s="198"/>
      <c r="L49" s="39"/>
      <c r="R49" s="100"/>
      <c r="S49" s="100"/>
      <c r="T49" s="100"/>
      <c r="U49" s="100"/>
    </row>
    <row r="50" spans="1:21" ht="16.5" customHeight="1" x14ac:dyDescent="0.25">
      <c r="A50" s="188" t="s">
        <v>37</v>
      </c>
      <c r="B50" s="189"/>
      <c r="C50" s="189"/>
      <c r="D50" s="189"/>
      <c r="E50" s="189"/>
      <c r="F50" s="189"/>
      <c r="G50" s="189"/>
      <c r="H50" s="190"/>
      <c r="I50" s="158"/>
      <c r="J50" s="159"/>
      <c r="K50" s="198"/>
      <c r="L50" s="40">
        <f>SUM(L46:L48)</f>
        <v>150000</v>
      </c>
      <c r="R50" s="100"/>
      <c r="S50" s="100"/>
      <c r="T50" s="100"/>
      <c r="U50" s="100"/>
    </row>
    <row r="51" spans="1:21" ht="14.2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R51" s="147"/>
      <c r="S51" s="147"/>
      <c r="T51" s="147"/>
      <c r="U51" s="147"/>
    </row>
    <row r="52" spans="1:21" x14ac:dyDescent="0.25">
      <c r="R52" s="147"/>
      <c r="S52" s="147"/>
      <c r="T52" s="147"/>
      <c r="U52" s="147"/>
    </row>
    <row r="53" spans="1:21" ht="0.75" customHeight="1" x14ac:dyDescent="0.25">
      <c r="R53" s="147"/>
      <c r="S53" s="147"/>
      <c r="T53" s="147"/>
      <c r="U53" s="147"/>
    </row>
    <row r="54" spans="1:21" hidden="1" x14ac:dyDescent="0.25">
      <c r="R54" s="147"/>
      <c r="S54" s="147"/>
      <c r="T54" s="147"/>
      <c r="U54" s="147"/>
    </row>
    <row r="55" spans="1:21" x14ac:dyDescent="0.25">
      <c r="R55" s="147"/>
      <c r="S55" s="147"/>
      <c r="T55" s="147"/>
      <c r="U55" s="147"/>
    </row>
    <row r="56" spans="1:21" ht="6" customHeight="1" x14ac:dyDescent="0.25">
      <c r="R56" s="147"/>
      <c r="S56" s="147"/>
      <c r="T56" s="147"/>
      <c r="U56" s="147"/>
    </row>
    <row r="57" spans="1:21" x14ac:dyDescent="0.25">
      <c r="R57" s="147"/>
      <c r="S57" s="147"/>
      <c r="T57" s="147"/>
      <c r="U57" s="147"/>
    </row>
    <row r="58" spans="1:21" x14ac:dyDescent="0.25">
      <c r="R58" s="147"/>
      <c r="S58" s="147"/>
      <c r="T58" s="147"/>
      <c r="U58" s="147"/>
    </row>
    <row r="59" spans="1:21" ht="10.5" customHeight="1" x14ac:dyDescent="0.25">
      <c r="R59" s="147"/>
      <c r="S59" s="147"/>
      <c r="T59" s="147"/>
      <c r="U59" s="147"/>
    </row>
    <row r="60" spans="1:21" ht="11.25" customHeight="1" x14ac:dyDescent="0.25">
      <c r="R60" s="147"/>
      <c r="S60" s="147"/>
      <c r="T60" s="147"/>
      <c r="U60" s="147"/>
    </row>
    <row r="61" spans="1:21" ht="6.75" customHeight="1" x14ac:dyDescent="0.25">
      <c r="R61" s="147"/>
      <c r="S61" s="147"/>
      <c r="T61" s="147"/>
      <c r="U61" s="147"/>
    </row>
    <row r="62" spans="1:21" ht="7.5" customHeight="1" x14ac:dyDescent="0.25">
      <c r="R62" s="147"/>
      <c r="S62" s="147"/>
      <c r="T62" s="147"/>
      <c r="U62" s="147"/>
    </row>
    <row r="63" spans="1:21" x14ac:dyDescent="0.25">
      <c r="R63" s="147"/>
      <c r="S63" s="147"/>
      <c r="T63" s="147"/>
      <c r="U63" s="147"/>
    </row>
    <row r="64" spans="1:21" x14ac:dyDescent="0.25">
      <c r="R64" s="147"/>
      <c r="S64" s="147"/>
      <c r="T64" s="147"/>
      <c r="U64" s="147"/>
    </row>
    <row r="65" spans="18:21" x14ac:dyDescent="0.25">
      <c r="R65" s="147"/>
      <c r="S65" s="147"/>
      <c r="T65" s="147"/>
      <c r="U65" s="147"/>
    </row>
    <row r="66" spans="18:21" x14ac:dyDescent="0.25">
      <c r="R66" s="147"/>
      <c r="S66" s="147"/>
      <c r="T66" s="147"/>
      <c r="U66" s="147"/>
    </row>
    <row r="67" spans="18:21" ht="14.25" customHeight="1" x14ac:dyDescent="0.25">
      <c r="R67" s="147"/>
      <c r="S67" s="147"/>
      <c r="T67" s="147"/>
      <c r="U67" s="147"/>
    </row>
    <row r="68" spans="18:21" ht="21.75" customHeight="1" x14ac:dyDescent="0.25">
      <c r="R68" s="147"/>
      <c r="S68" s="147"/>
      <c r="T68" s="147"/>
      <c r="U68" s="147"/>
    </row>
    <row r="69" spans="18:21" hidden="1" x14ac:dyDescent="0.25">
      <c r="R69" s="147"/>
      <c r="S69" s="147"/>
      <c r="T69" s="147"/>
      <c r="U69" s="147"/>
    </row>
    <row r="70" spans="18:21" x14ac:dyDescent="0.25">
      <c r="R70" s="147"/>
      <c r="S70" s="147"/>
      <c r="T70" s="147"/>
      <c r="U70" s="147"/>
    </row>
    <row r="71" spans="18:21" ht="10.5" customHeight="1" x14ac:dyDescent="0.25">
      <c r="R71" s="147"/>
      <c r="S71" s="147"/>
      <c r="T71" s="147"/>
      <c r="U71" s="147"/>
    </row>
    <row r="72" spans="18:21" ht="10.5" customHeight="1" x14ac:dyDescent="0.25">
      <c r="R72" s="147"/>
      <c r="S72" s="147"/>
      <c r="T72" s="147"/>
      <c r="U72" s="147"/>
    </row>
    <row r="73" spans="18:21" ht="9.75" customHeight="1" x14ac:dyDescent="0.25">
      <c r="R73" s="147"/>
      <c r="S73" s="147"/>
      <c r="T73" s="147"/>
      <c r="U73" s="147"/>
    </row>
    <row r="74" spans="18:21" ht="6" customHeight="1" x14ac:dyDescent="0.25">
      <c r="R74" s="147"/>
      <c r="S74" s="147"/>
      <c r="T74" s="147"/>
      <c r="U74" s="147"/>
    </row>
    <row r="75" spans="18:21" ht="6.75" customHeight="1" x14ac:dyDescent="0.25">
      <c r="R75" s="147"/>
      <c r="S75" s="147"/>
      <c r="T75" s="147"/>
      <c r="U75" s="147"/>
    </row>
    <row r="76" spans="18:21" ht="9.75" customHeight="1" x14ac:dyDescent="0.25">
      <c r="R76" s="147"/>
      <c r="S76" s="147"/>
      <c r="T76" s="147"/>
      <c r="U76" s="147"/>
    </row>
    <row r="77" spans="18:21" x14ac:dyDescent="0.25">
      <c r="R77" s="147"/>
      <c r="S77" s="147"/>
      <c r="T77" s="147"/>
      <c r="U77" s="147"/>
    </row>
    <row r="78" spans="18:21" x14ac:dyDescent="0.25">
      <c r="R78" s="147"/>
      <c r="S78" s="147"/>
      <c r="T78" s="147"/>
      <c r="U78" s="147"/>
    </row>
    <row r="79" spans="18:21" ht="13.5" customHeight="1" x14ac:dyDescent="0.25">
      <c r="R79" s="147"/>
      <c r="S79" s="147"/>
      <c r="T79" s="147"/>
      <c r="U79" s="147"/>
    </row>
    <row r="80" spans="18:21" ht="13.5" customHeight="1" x14ac:dyDescent="0.25">
      <c r="R80" s="100"/>
      <c r="S80" s="100"/>
      <c r="T80" s="100"/>
      <c r="U80" s="100"/>
    </row>
    <row r="81" spans="18:21" ht="21.75" customHeight="1" x14ac:dyDescent="0.25">
      <c r="R81" s="147"/>
      <c r="S81" s="147"/>
      <c r="T81" s="147"/>
      <c r="U81" s="147"/>
    </row>
    <row r="82" spans="18:21" x14ac:dyDescent="0.25">
      <c r="R82" s="147"/>
      <c r="S82" s="147"/>
      <c r="T82" s="147"/>
      <c r="U82" s="147"/>
    </row>
    <row r="83" spans="18:21" x14ac:dyDescent="0.25">
      <c r="R83" s="147"/>
      <c r="S83" s="147"/>
      <c r="T83" s="147"/>
      <c r="U83" s="147"/>
    </row>
    <row r="84" spans="18:21" x14ac:dyDescent="0.25">
      <c r="R84" s="147"/>
      <c r="S84" s="147"/>
      <c r="T84" s="147"/>
      <c r="U84" s="147"/>
    </row>
    <row r="85" spans="18:21" x14ac:dyDescent="0.25">
      <c r="R85" s="147"/>
      <c r="S85" s="147"/>
      <c r="T85" s="147"/>
      <c r="U85" s="147"/>
    </row>
    <row r="86" spans="18:21" x14ac:dyDescent="0.25">
      <c r="R86" s="147"/>
      <c r="S86" s="147"/>
      <c r="T86" s="147"/>
      <c r="U86" s="147"/>
    </row>
    <row r="87" spans="18:21" x14ac:dyDescent="0.25">
      <c r="R87" s="147"/>
      <c r="S87" s="147"/>
      <c r="T87" s="147"/>
      <c r="U87" s="147"/>
    </row>
    <row r="88" spans="18:21" x14ac:dyDescent="0.25">
      <c r="R88" s="147"/>
      <c r="S88" s="147"/>
      <c r="T88" s="147"/>
      <c r="U88" s="147"/>
    </row>
    <row r="89" spans="18:21" x14ac:dyDescent="0.25">
      <c r="R89" s="147"/>
      <c r="S89" s="147"/>
      <c r="T89" s="147"/>
      <c r="U89" s="147"/>
    </row>
    <row r="90" spans="18:21" x14ac:dyDescent="0.25">
      <c r="R90" s="147"/>
      <c r="S90" s="147"/>
      <c r="T90" s="147"/>
      <c r="U90" s="147"/>
    </row>
    <row r="91" spans="18:21" x14ac:dyDescent="0.25">
      <c r="R91" s="147"/>
      <c r="S91" s="147"/>
      <c r="T91" s="147"/>
      <c r="U91" s="147"/>
    </row>
    <row r="92" spans="18:21" x14ac:dyDescent="0.25">
      <c r="R92" s="147"/>
      <c r="S92" s="147"/>
      <c r="T92" s="147"/>
      <c r="U92" s="147"/>
    </row>
    <row r="93" spans="18:21" x14ac:dyDescent="0.25">
      <c r="R93" s="147"/>
      <c r="S93" s="147"/>
      <c r="T93" s="147"/>
      <c r="U93" s="147"/>
    </row>
    <row r="94" spans="18:21" x14ac:dyDescent="0.25">
      <c r="R94" s="147"/>
      <c r="S94" s="147"/>
      <c r="T94" s="147"/>
      <c r="U94" s="147"/>
    </row>
    <row r="95" spans="18:21" x14ac:dyDescent="0.25">
      <c r="R95" s="147"/>
      <c r="S95" s="147"/>
      <c r="T95" s="147"/>
      <c r="U95" s="147"/>
    </row>
    <row r="96" spans="18:21" x14ac:dyDescent="0.25">
      <c r="R96" s="147"/>
      <c r="S96" s="147"/>
      <c r="T96" s="147"/>
      <c r="U96" s="147"/>
    </row>
    <row r="97" spans="18:21" x14ac:dyDescent="0.25">
      <c r="R97" s="147"/>
      <c r="S97" s="147"/>
      <c r="T97" s="147"/>
      <c r="U97" s="147"/>
    </row>
    <row r="98" spans="18:21" x14ac:dyDescent="0.25">
      <c r="R98" s="147"/>
      <c r="S98" s="147"/>
      <c r="T98" s="147"/>
      <c r="U98" s="147"/>
    </row>
    <row r="99" spans="18:21" x14ac:dyDescent="0.25">
      <c r="R99" s="147"/>
      <c r="S99" s="147"/>
      <c r="T99" s="147"/>
      <c r="U99" s="147"/>
    </row>
    <row r="100" spans="18:21" x14ac:dyDescent="0.25">
      <c r="R100" s="147"/>
      <c r="S100" s="147"/>
      <c r="T100" s="147"/>
      <c r="U100" s="147"/>
    </row>
    <row r="101" spans="18:21" x14ac:dyDescent="0.25">
      <c r="R101" s="147"/>
      <c r="S101" s="147"/>
      <c r="T101" s="147"/>
      <c r="U101" s="147"/>
    </row>
    <row r="102" spans="18:21" x14ac:dyDescent="0.25">
      <c r="R102" s="147"/>
      <c r="S102" s="147"/>
      <c r="T102" s="147"/>
      <c r="U102" s="147"/>
    </row>
    <row r="103" spans="18:21" x14ac:dyDescent="0.25">
      <c r="R103" s="147"/>
      <c r="S103" s="147"/>
      <c r="T103" s="147"/>
      <c r="U103" s="147"/>
    </row>
    <row r="104" spans="18:21" x14ac:dyDescent="0.25">
      <c r="R104" s="147"/>
      <c r="S104" s="147"/>
      <c r="T104" s="147"/>
      <c r="U104" s="147"/>
    </row>
    <row r="105" spans="18:21" x14ac:dyDescent="0.25">
      <c r="R105" s="147"/>
      <c r="S105" s="147"/>
      <c r="T105" s="147"/>
      <c r="U105" s="147"/>
    </row>
    <row r="106" spans="18:21" x14ac:dyDescent="0.25">
      <c r="R106" s="147"/>
      <c r="S106" s="147"/>
      <c r="T106" s="147"/>
      <c r="U106" s="147"/>
    </row>
    <row r="107" spans="18:21" x14ac:dyDescent="0.25">
      <c r="R107" s="147"/>
      <c r="S107" s="147"/>
      <c r="T107" s="147"/>
      <c r="U107" s="147"/>
    </row>
    <row r="108" spans="18:21" x14ac:dyDescent="0.25">
      <c r="R108" s="147"/>
      <c r="S108" s="147"/>
      <c r="T108" s="147"/>
      <c r="U108" s="147"/>
    </row>
    <row r="109" spans="18:21" x14ac:dyDescent="0.25">
      <c r="R109" s="147"/>
      <c r="S109" s="147"/>
      <c r="T109" s="147"/>
      <c r="U109" s="147"/>
    </row>
    <row r="110" spans="18:21" x14ac:dyDescent="0.25">
      <c r="R110" s="147"/>
      <c r="S110" s="147"/>
      <c r="T110" s="147"/>
      <c r="U110" s="147"/>
    </row>
    <row r="111" spans="18:21" x14ac:dyDescent="0.25">
      <c r="R111" s="147"/>
      <c r="S111" s="147"/>
      <c r="T111" s="147"/>
      <c r="U111" s="147"/>
    </row>
    <row r="112" spans="18:21" x14ac:dyDescent="0.25">
      <c r="R112" s="147"/>
      <c r="S112" s="147"/>
      <c r="T112" s="147"/>
      <c r="U112" s="147"/>
    </row>
    <row r="113" spans="18:21" x14ac:dyDescent="0.25">
      <c r="R113" s="147"/>
      <c r="S113" s="147"/>
      <c r="T113" s="147"/>
      <c r="U113" s="147"/>
    </row>
    <row r="114" spans="18:21" x14ac:dyDescent="0.25">
      <c r="R114" s="147"/>
      <c r="S114" s="147"/>
      <c r="T114" s="147"/>
      <c r="U114" s="147"/>
    </row>
    <row r="115" spans="18:21" x14ac:dyDescent="0.25">
      <c r="R115" s="147"/>
      <c r="S115" s="147"/>
      <c r="T115" s="147"/>
      <c r="U115" s="147"/>
    </row>
    <row r="116" spans="18:21" x14ac:dyDescent="0.25">
      <c r="R116" s="147"/>
      <c r="S116" s="147"/>
      <c r="T116" s="147"/>
      <c r="U116" s="147"/>
    </row>
    <row r="117" spans="18:21" x14ac:dyDescent="0.25">
      <c r="R117" s="147"/>
      <c r="S117" s="147"/>
      <c r="T117" s="147"/>
      <c r="U117" s="147"/>
    </row>
    <row r="118" spans="18:21" x14ac:dyDescent="0.25">
      <c r="R118" s="147"/>
      <c r="S118" s="147"/>
      <c r="T118" s="147"/>
      <c r="U118" s="147"/>
    </row>
    <row r="119" spans="18:21" x14ac:dyDescent="0.25">
      <c r="R119" s="147"/>
      <c r="S119" s="147"/>
      <c r="T119" s="147"/>
      <c r="U119" s="147"/>
    </row>
    <row r="120" spans="18:21" x14ac:dyDescent="0.25">
      <c r="R120" s="147"/>
      <c r="S120" s="147"/>
      <c r="T120" s="147"/>
      <c r="U120" s="147"/>
    </row>
    <row r="121" spans="18:21" x14ac:dyDescent="0.25">
      <c r="R121" s="147"/>
      <c r="S121" s="147"/>
      <c r="T121" s="147"/>
      <c r="U121" s="147"/>
    </row>
    <row r="122" spans="18:21" x14ac:dyDescent="0.25">
      <c r="R122" s="147"/>
      <c r="S122" s="147"/>
      <c r="T122" s="147"/>
      <c r="U122" s="147"/>
    </row>
    <row r="123" spans="18:21" x14ac:dyDescent="0.25">
      <c r="R123" s="147"/>
      <c r="S123" s="147"/>
      <c r="T123" s="147"/>
      <c r="U123" s="147"/>
    </row>
    <row r="124" spans="18:21" x14ac:dyDescent="0.25">
      <c r="R124" s="147"/>
      <c r="S124" s="147"/>
      <c r="T124" s="147"/>
      <c r="U124" s="147"/>
    </row>
    <row r="125" spans="18:21" x14ac:dyDescent="0.25">
      <c r="R125" s="147"/>
      <c r="S125" s="147"/>
      <c r="T125" s="147"/>
      <c r="U125" s="147"/>
    </row>
    <row r="126" spans="18:21" x14ac:dyDescent="0.25">
      <c r="R126" s="147"/>
      <c r="S126" s="147"/>
      <c r="T126" s="147"/>
      <c r="U126" s="147"/>
    </row>
    <row r="127" spans="18:21" x14ac:dyDescent="0.25">
      <c r="R127" s="147"/>
      <c r="S127" s="147"/>
      <c r="T127" s="147"/>
      <c r="U127" s="147"/>
    </row>
    <row r="128" spans="18:21" x14ac:dyDescent="0.25">
      <c r="R128" s="147"/>
      <c r="S128" s="147"/>
      <c r="T128" s="147"/>
      <c r="U128" s="147"/>
    </row>
    <row r="129" spans="18:21" x14ac:dyDescent="0.25">
      <c r="R129" s="147"/>
      <c r="S129" s="147"/>
      <c r="T129" s="147"/>
      <c r="U129" s="147"/>
    </row>
    <row r="130" spans="18:21" x14ac:dyDescent="0.25">
      <c r="R130" s="147"/>
      <c r="S130" s="147"/>
      <c r="T130" s="147"/>
      <c r="U130" s="147"/>
    </row>
    <row r="131" spans="18:21" x14ac:dyDescent="0.25">
      <c r="R131" s="147"/>
      <c r="S131" s="147"/>
      <c r="T131" s="147"/>
      <c r="U131" s="147"/>
    </row>
    <row r="132" spans="18:21" x14ac:dyDescent="0.25">
      <c r="R132" s="147"/>
      <c r="S132" s="147"/>
      <c r="T132" s="147"/>
      <c r="U132" s="147"/>
    </row>
    <row r="133" spans="18:21" x14ac:dyDescent="0.25">
      <c r="R133" s="147"/>
      <c r="S133" s="147"/>
      <c r="T133" s="147"/>
      <c r="U133" s="147"/>
    </row>
    <row r="134" spans="18:21" x14ac:dyDescent="0.25">
      <c r="R134" s="147"/>
      <c r="S134" s="147"/>
      <c r="T134" s="147"/>
      <c r="U134" s="147"/>
    </row>
    <row r="135" spans="18:21" x14ac:dyDescent="0.25">
      <c r="R135" s="147"/>
      <c r="S135" s="147"/>
      <c r="T135" s="147"/>
      <c r="U135" s="147"/>
    </row>
    <row r="136" spans="18:21" x14ac:dyDescent="0.25">
      <c r="R136" s="147"/>
      <c r="S136" s="147"/>
      <c r="T136" s="147"/>
      <c r="U136" s="147"/>
    </row>
    <row r="137" spans="18:21" x14ac:dyDescent="0.25">
      <c r="R137" s="147"/>
      <c r="S137" s="147"/>
      <c r="T137" s="147"/>
      <c r="U137" s="147"/>
    </row>
    <row r="138" spans="18:21" x14ac:dyDescent="0.25">
      <c r="R138" s="147"/>
      <c r="S138" s="147"/>
      <c r="T138" s="147"/>
      <c r="U138" s="147"/>
    </row>
    <row r="139" spans="18:21" x14ac:dyDescent="0.25">
      <c r="R139" s="147"/>
      <c r="S139" s="147"/>
      <c r="T139" s="147"/>
      <c r="U139" s="147"/>
    </row>
    <row r="140" spans="18:21" x14ac:dyDescent="0.25">
      <c r="R140" s="147"/>
      <c r="S140" s="147"/>
      <c r="T140" s="147"/>
      <c r="U140" s="147"/>
    </row>
    <row r="141" spans="18:21" x14ac:dyDescent="0.25">
      <c r="R141" s="147"/>
      <c r="S141" s="147"/>
      <c r="T141" s="147"/>
      <c r="U141" s="147"/>
    </row>
    <row r="142" spans="18:21" x14ac:dyDescent="0.25">
      <c r="R142" s="147"/>
      <c r="S142" s="147"/>
      <c r="T142" s="147"/>
      <c r="U142" s="147"/>
    </row>
    <row r="143" spans="18:21" x14ac:dyDescent="0.25">
      <c r="R143" s="147"/>
      <c r="S143" s="147"/>
      <c r="T143" s="147"/>
      <c r="U143" s="147"/>
    </row>
    <row r="144" spans="18:21" x14ac:dyDescent="0.25">
      <c r="R144" s="147"/>
      <c r="S144" s="147"/>
      <c r="T144" s="147"/>
      <c r="U144" s="147"/>
    </row>
    <row r="145" spans="18:21" x14ac:dyDescent="0.25">
      <c r="R145" s="147"/>
      <c r="S145" s="147"/>
      <c r="T145" s="147"/>
      <c r="U145" s="147"/>
    </row>
    <row r="146" spans="18:21" x14ac:dyDescent="0.25">
      <c r="R146" s="147"/>
      <c r="S146" s="147"/>
      <c r="T146" s="147"/>
      <c r="U146" s="147"/>
    </row>
    <row r="147" spans="18:21" x14ac:dyDescent="0.25">
      <c r="R147" s="147"/>
      <c r="S147" s="147"/>
      <c r="T147" s="147"/>
      <c r="U147" s="147"/>
    </row>
    <row r="148" spans="18:21" x14ac:dyDescent="0.25">
      <c r="R148" s="147"/>
      <c r="S148" s="147"/>
      <c r="T148" s="147"/>
      <c r="U148" s="147"/>
    </row>
    <row r="149" spans="18:21" x14ac:dyDescent="0.25">
      <c r="R149" s="147"/>
      <c r="S149" s="147"/>
      <c r="T149" s="147"/>
      <c r="U149" s="147"/>
    </row>
    <row r="150" spans="18:21" x14ac:dyDescent="0.25">
      <c r="R150" s="147"/>
      <c r="S150" s="147"/>
      <c r="T150" s="147"/>
      <c r="U150" s="147"/>
    </row>
    <row r="151" spans="18:21" x14ac:dyDescent="0.25">
      <c r="R151" s="147"/>
      <c r="S151" s="147"/>
      <c r="T151" s="147"/>
      <c r="U151" s="147"/>
    </row>
    <row r="152" spans="18:21" x14ac:dyDescent="0.25">
      <c r="R152" s="147"/>
      <c r="S152" s="147"/>
      <c r="T152" s="147"/>
      <c r="U152" s="147"/>
    </row>
    <row r="153" spans="18:21" x14ac:dyDescent="0.25">
      <c r="R153" s="147"/>
      <c r="S153" s="147"/>
      <c r="T153" s="147"/>
      <c r="U153" s="147"/>
    </row>
    <row r="154" spans="18:21" x14ac:dyDescent="0.25">
      <c r="R154" s="147"/>
      <c r="S154" s="147"/>
      <c r="T154" s="147"/>
      <c r="U154" s="147"/>
    </row>
    <row r="155" spans="18:21" x14ac:dyDescent="0.25">
      <c r="R155" s="147"/>
      <c r="S155" s="147"/>
      <c r="T155" s="147"/>
      <c r="U155" s="147"/>
    </row>
    <row r="156" spans="18:21" x14ac:dyDescent="0.25">
      <c r="R156" s="147"/>
      <c r="S156" s="147"/>
      <c r="T156" s="147"/>
      <c r="U156" s="147"/>
    </row>
    <row r="157" spans="18:21" x14ac:dyDescent="0.25">
      <c r="R157" s="147"/>
      <c r="S157" s="147"/>
      <c r="T157" s="147"/>
      <c r="U157" s="147"/>
    </row>
    <row r="158" spans="18:21" x14ac:dyDescent="0.25">
      <c r="R158" s="147"/>
      <c r="S158" s="147"/>
      <c r="T158" s="147"/>
      <c r="U158" s="147"/>
    </row>
    <row r="159" spans="18:21" x14ac:dyDescent="0.25">
      <c r="R159" s="147"/>
      <c r="S159" s="147"/>
      <c r="T159" s="147"/>
      <c r="U159" s="147"/>
    </row>
    <row r="160" spans="18:21" x14ac:dyDescent="0.25">
      <c r="R160" s="147"/>
      <c r="S160" s="147"/>
      <c r="T160" s="147"/>
      <c r="U160" s="147"/>
    </row>
    <row r="161" spans="18:21" x14ac:dyDescent="0.25">
      <c r="R161" s="147"/>
      <c r="S161" s="147"/>
      <c r="T161" s="147"/>
      <c r="U161" s="147"/>
    </row>
    <row r="162" spans="18:21" x14ac:dyDescent="0.25">
      <c r="R162" s="147"/>
      <c r="S162" s="147"/>
      <c r="T162" s="147"/>
      <c r="U162" s="147"/>
    </row>
    <row r="163" spans="18:21" x14ac:dyDescent="0.25">
      <c r="R163" s="147"/>
      <c r="S163" s="147"/>
      <c r="T163" s="147"/>
      <c r="U163" s="147"/>
    </row>
    <row r="164" spans="18:21" x14ac:dyDescent="0.25">
      <c r="R164" s="147"/>
      <c r="S164" s="147"/>
      <c r="T164" s="147"/>
      <c r="U164" s="147"/>
    </row>
    <row r="165" spans="18:21" x14ac:dyDescent="0.25">
      <c r="R165" s="147"/>
      <c r="S165" s="147"/>
      <c r="T165" s="147"/>
      <c r="U165" s="147"/>
    </row>
    <row r="166" spans="18:21" x14ac:dyDescent="0.25">
      <c r="R166" s="147"/>
      <c r="S166" s="147"/>
    </row>
    <row r="167" spans="18:21" x14ac:dyDescent="0.25">
      <c r="R167" s="147"/>
      <c r="S167" s="147"/>
    </row>
    <row r="168" spans="18:21" x14ac:dyDescent="0.25">
      <c r="R168" s="147"/>
      <c r="S168" s="147"/>
    </row>
    <row r="169" spans="18:21" x14ac:dyDescent="0.25">
      <c r="R169" s="147"/>
      <c r="S169" s="147"/>
    </row>
    <row r="170" spans="18:21" x14ac:dyDescent="0.25">
      <c r="R170" s="147"/>
      <c r="S170" s="147"/>
    </row>
    <row r="171" spans="18:21" x14ac:dyDescent="0.25">
      <c r="R171" s="147"/>
      <c r="S171" s="147"/>
    </row>
    <row r="172" spans="18:21" x14ac:dyDescent="0.25">
      <c r="R172" s="147"/>
      <c r="S172" s="147"/>
    </row>
    <row r="173" spans="18:21" x14ac:dyDescent="0.25">
      <c r="R173" s="147"/>
      <c r="S173" s="147"/>
    </row>
    <row r="174" spans="18:21" x14ac:dyDescent="0.25">
      <c r="R174" s="147"/>
      <c r="S174" s="147"/>
    </row>
    <row r="175" spans="18:21" x14ac:dyDescent="0.25">
      <c r="R175" s="147"/>
      <c r="S175" s="147"/>
    </row>
    <row r="176" spans="18:21" x14ac:dyDescent="0.25">
      <c r="R176" s="147"/>
      <c r="S176" s="147"/>
    </row>
    <row r="177" spans="18:19" x14ac:dyDescent="0.25">
      <c r="R177" s="147"/>
      <c r="S177" s="147"/>
    </row>
    <row r="178" spans="18:19" x14ac:dyDescent="0.25">
      <c r="R178" s="147"/>
      <c r="S178" s="147"/>
    </row>
    <row r="179" spans="18:19" x14ac:dyDescent="0.25">
      <c r="R179" s="147"/>
      <c r="S179" s="147"/>
    </row>
    <row r="180" spans="18:19" x14ac:dyDescent="0.25">
      <c r="R180" s="147"/>
      <c r="S180" s="147"/>
    </row>
    <row r="181" spans="18:19" x14ac:dyDescent="0.25">
      <c r="R181" s="147"/>
      <c r="S181" s="147"/>
    </row>
    <row r="182" spans="18:19" x14ac:dyDescent="0.25">
      <c r="R182" s="147"/>
      <c r="S182" s="147"/>
    </row>
  </sheetData>
  <mergeCells count="358">
    <mergeCell ref="A1:L1"/>
    <mergeCell ref="R1:S1"/>
    <mergeCell ref="T1:U1"/>
    <mergeCell ref="A2:L2"/>
    <mergeCell ref="R2:S2"/>
    <mergeCell ref="T2:U2"/>
    <mergeCell ref="R5:S5"/>
    <mergeCell ref="T5:U5"/>
    <mergeCell ref="C6:H6"/>
    <mergeCell ref="I6:K6"/>
    <mergeCell ref="R6:S6"/>
    <mergeCell ref="T6:U6"/>
    <mergeCell ref="A3:L3"/>
    <mergeCell ref="R3:S3"/>
    <mergeCell ref="T3:U3"/>
    <mergeCell ref="A4:A5"/>
    <mergeCell ref="B4:B5"/>
    <mergeCell ref="C4:H5"/>
    <mergeCell ref="I4:K5"/>
    <mergeCell ref="L4:L5"/>
    <mergeCell ref="R4:S4"/>
    <mergeCell ref="T4:U4"/>
    <mergeCell ref="C9:H9"/>
    <mergeCell ref="I9:K9"/>
    <mergeCell ref="C10:H10"/>
    <mergeCell ref="I10:K10"/>
    <mergeCell ref="R10:S10"/>
    <mergeCell ref="T10:U10"/>
    <mergeCell ref="C7:H7"/>
    <mergeCell ref="I7:K7"/>
    <mergeCell ref="R7:S7"/>
    <mergeCell ref="T7:U7"/>
    <mergeCell ref="C8:H8"/>
    <mergeCell ref="I8:K8"/>
    <mergeCell ref="R8:S8"/>
    <mergeCell ref="T8:U8"/>
    <mergeCell ref="R13:S13"/>
    <mergeCell ref="T13:U13"/>
    <mergeCell ref="C14:H14"/>
    <mergeCell ref="I14:K14"/>
    <mergeCell ref="R14:S14"/>
    <mergeCell ref="T14:U14"/>
    <mergeCell ref="C11:H11"/>
    <mergeCell ref="I11:K11"/>
    <mergeCell ref="C12:H12"/>
    <mergeCell ref="I12:K12"/>
    <mergeCell ref="C13:H13"/>
    <mergeCell ref="I13:K13"/>
    <mergeCell ref="C17:H17"/>
    <mergeCell ref="I17:K17"/>
    <mergeCell ref="C18:H18"/>
    <mergeCell ref="I18:K18"/>
    <mergeCell ref="R18:S18"/>
    <mergeCell ref="T18:U18"/>
    <mergeCell ref="C15:H15"/>
    <mergeCell ref="I15:K15"/>
    <mergeCell ref="R15:S15"/>
    <mergeCell ref="T15:U15"/>
    <mergeCell ref="C16:H16"/>
    <mergeCell ref="I16:K16"/>
    <mergeCell ref="B22:H22"/>
    <mergeCell ref="I22:K22"/>
    <mergeCell ref="A23:H23"/>
    <mergeCell ref="I23:K23"/>
    <mergeCell ref="R23:S23"/>
    <mergeCell ref="T23:U23"/>
    <mergeCell ref="C19:H19"/>
    <mergeCell ref="I19:K19"/>
    <mergeCell ref="C20:H20"/>
    <mergeCell ref="I20:K20"/>
    <mergeCell ref="C21:H21"/>
    <mergeCell ref="I21:K21"/>
    <mergeCell ref="C31:H31"/>
    <mergeCell ref="I31:K31"/>
    <mergeCell ref="C32:H32"/>
    <mergeCell ref="I32:K32"/>
    <mergeCell ref="C33:H33"/>
    <mergeCell ref="I33:K33"/>
    <mergeCell ref="A25:L25"/>
    <mergeCell ref="A26:L26"/>
    <mergeCell ref="A28:L28"/>
    <mergeCell ref="A29:A30"/>
    <mergeCell ref="B29:B30"/>
    <mergeCell ref="C29:H30"/>
    <mergeCell ref="I29:K30"/>
    <mergeCell ref="L29:L30"/>
    <mergeCell ref="L39:L42"/>
    <mergeCell ref="C43:H43"/>
    <mergeCell ref="I43:K43"/>
    <mergeCell ref="C34:H34"/>
    <mergeCell ref="I34:K34"/>
    <mergeCell ref="A35:H35"/>
    <mergeCell ref="I35:K35"/>
    <mergeCell ref="A36:L36"/>
    <mergeCell ref="A38:L38"/>
    <mergeCell ref="C44:H44"/>
    <mergeCell ref="I44:K44"/>
    <mergeCell ref="C45:H45"/>
    <mergeCell ref="I45:K45"/>
    <mergeCell ref="C46:H46"/>
    <mergeCell ref="I46:K46"/>
    <mergeCell ref="A39:A42"/>
    <mergeCell ref="B39:B42"/>
    <mergeCell ref="C39:H42"/>
    <mergeCell ref="I39:K42"/>
    <mergeCell ref="A50:H50"/>
    <mergeCell ref="I50:K50"/>
    <mergeCell ref="R51:S51"/>
    <mergeCell ref="T51:U51"/>
    <mergeCell ref="R52:S52"/>
    <mergeCell ref="T52:U52"/>
    <mergeCell ref="C47:H47"/>
    <mergeCell ref="I47:K47"/>
    <mergeCell ref="C48:H48"/>
    <mergeCell ref="I48:K48"/>
    <mergeCell ref="C49:H49"/>
    <mergeCell ref="I49:K49"/>
    <mergeCell ref="R56:S56"/>
    <mergeCell ref="T56:U56"/>
    <mergeCell ref="R57:S57"/>
    <mergeCell ref="T57:U57"/>
    <mergeCell ref="R58:S58"/>
    <mergeCell ref="T58:U58"/>
    <mergeCell ref="R53:S53"/>
    <mergeCell ref="T53:U53"/>
    <mergeCell ref="R54:S54"/>
    <mergeCell ref="T54:U54"/>
    <mergeCell ref="R55:S55"/>
    <mergeCell ref="T55:U55"/>
    <mergeCell ref="R62:S62"/>
    <mergeCell ref="T62:U62"/>
    <mergeCell ref="R63:S63"/>
    <mergeCell ref="T63:U63"/>
    <mergeCell ref="R64:S64"/>
    <mergeCell ref="T64:U64"/>
    <mergeCell ref="R59:S59"/>
    <mergeCell ref="T59:U59"/>
    <mergeCell ref="R60:S60"/>
    <mergeCell ref="T60:U60"/>
    <mergeCell ref="R61:S61"/>
    <mergeCell ref="T61:U61"/>
    <mergeCell ref="R68:S68"/>
    <mergeCell ref="T68:U68"/>
    <mergeCell ref="R69:S69"/>
    <mergeCell ref="T69:U69"/>
    <mergeCell ref="R70:S70"/>
    <mergeCell ref="T70:U70"/>
    <mergeCell ref="R65:S65"/>
    <mergeCell ref="T65:U65"/>
    <mergeCell ref="R66:S66"/>
    <mergeCell ref="T66:U66"/>
    <mergeCell ref="R67:S67"/>
    <mergeCell ref="T67:U67"/>
    <mergeCell ref="R74:S74"/>
    <mergeCell ref="T74:U74"/>
    <mergeCell ref="R75:S75"/>
    <mergeCell ref="T75:U75"/>
    <mergeCell ref="R76:S76"/>
    <mergeCell ref="T76:U76"/>
    <mergeCell ref="R71:S71"/>
    <mergeCell ref="T71:U71"/>
    <mergeCell ref="R72:S72"/>
    <mergeCell ref="T72:U72"/>
    <mergeCell ref="R73:S73"/>
    <mergeCell ref="T73:U73"/>
    <mergeCell ref="R81:S81"/>
    <mergeCell ref="T81:U81"/>
    <mergeCell ref="R82:S82"/>
    <mergeCell ref="T82:U82"/>
    <mergeCell ref="R83:S83"/>
    <mergeCell ref="T83:U83"/>
    <mergeCell ref="R77:S77"/>
    <mergeCell ref="T77:U77"/>
    <mergeCell ref="R78:S78"/>
    <mergeCell ref="T78:U78"/>
    <mergeCell ref="R79:S79"/>
    <mergeCell ref="T79:U79"/>
    <mergeCell ref="R87:S87"/>
    <mergeCell ref="T87:U87"/>
    <mergeCell ref="R88:S88"/>
    <mergeCell ref="T88:U88"/>
    <mergeCell ref="R89:S89"/>
    <mergeCell ref="T89:U89"/>
    <mergeCell ref="R84:S84"/>
    <mergeCell ref="T84:U84"/>
    <mergeCell ref="R85:S85"/>
    <mergeCell ref="T85:U85"/>
    <mergeCell ref="R86:S86"/>
    <mergeCell ref="T86:U86"/>
    <mergeCell ref="R93:S93"/>
    <mergeCell ref="T93:U93"/>
    <mergeCell ref="R94:S94"/>
    <mergeCell ref="T94:U94"/>
    <mergeCell ref="R95:S95"/>
    <mergeCell ref="T95:U95"/>
    <mergeCell ref="R90:S90"/>
    <mergeCell ref="T90:U90"/>
    <mergeCell ref="R91:S91"/>
    <mergeCell ref="T91:U91"/>
    <mergeCell ref="R92:S92"/>
    <mergeCell ref="T92:U92"/>
    <mergeCell ref="R99:S99"/>
    <mergeCell ref="T99:U99"/>
    <mergeCell ref="R100:S100"/>
    <mergeCell ref="T100:U100"/>
    <mergeCell ref="R101:S101"/>
    <mergeCell ref="T101:U101"/>
    <mergeCell ref="R96:S96"/>
    <mergeCell ref="T96:U96"/>
    <mergeCell ref="R97:S97"/>
    <mergeCell ref="T97:U97"/>
    <mergeCell ref="R98:S98"/>
    <mergeCell ref="T98:U98"/>
    <mergeCell ref="R105:S105"/>
    <mergeCell ref="T105:U105"/>
    <mergeCell ref="R106:S106"/>
    <mergeCell ref="T106:U106"/>
    <mergeCell ref="R107:S107"/>
    <mergeCell ref="T107:U107"/>
    <mergeCell ref="R102:S102"/>
    <mergeCell ref="T102:U102"/>
    <mergeCell ref="R103:S103"/>
    <mergeCell ref="T103:U103"/>
    <mergeCell ref="R104:S104"/>
    <mergeCell ref="T104:U104"/>
    <mergeCell ref="R111:S111"/>
    <mergeCell ref="T111:U111"/>
    <mergeCell ref="R112:S112"/>
    <mergeCell ref="T112:U112"/>
    <mergeCell ref="R113:S113"/>
    <mergeCell ref="T113:U113"/>
    <mergeCell ref="R108:S108"/>
    <mergeCell ref="T108:U108"/>
    <mergeCell ref="R109:S109"/>
    <mergeCell ref="T109:U109"/>
    <mergeCell ref="R110:S110"/>
    <mergeCell ref="T110:U110"/>
    <mergeCell ref="R117:S117"/>
    <mergeCell ref="T117:U117"/>
    <mergeCell ref="R118:S118"/>
    <mergeCell ref="T118:U118"/>
    <mergeCell ref="R119:S119"/>
    <mergeCell ref="T119:U119"/>
    <mergeCell ref="R114:S114"/>
    <mergeCell ref="T114:U114"/>
    <mergeCell ref="R115:S115"/>
    <mergeCell ref="T115:U115"/>
    <mergeCell ref="R116:S116"/>
    <mergeCell ref="T116:U116"/>
    <mergeCell ref="R123:S123"/>
    <mergeCell ref="T123:U123"/>
    <mergeCell ref="R124:S124"/>
    <mergeCell ref="T124:U124"/>
    <mergeCell ref="R125:S125"/>
    <mergeCell ref="T125:U125"/>
    <mergeCell ref="R120:S120"/>
    <mergeCell ref="T120:U120"/>
    <mergeCell ref="R121:S121"/>
    <mergeCell ref="T121:U121"/>
    <mergeCell ref="R122:S122"/>
    <mergeCell ref="T122:U122"/>
    <mergeCell ref="R129:S129"/>
    <mergeCell ref="T129:U129"/>
    <mergeCell ref="R130:S130"/>
    <mergeCell ref="T130:U130"/>
    <mergeCell ref="R131:S131"/>
    <mergeCell ref="T131:U131"/>
    <mergeCell ref="R126:S126"/>
    <mergeCell ref="T126:U126"/>
    <mergeCell ref="R127:S127"/>
    <mergeCell ref="T127:U127"/>
    <mergeCell ref="R128:S128"/>
    <mergeCell ref="T128:U128"/>
    <mergeCell ref="R135:S135"/>
    <mergeCell ref="T135:U135"/>
    <mergeCell ref="R136:S136"/>
    <mergeCell ref="T136:U136"/>
    <mergeCell ref="R137:S137"/>
    <mergeCell ref="T137:U137"/>
    <mergeCell ref="R132:S132"/>
    <mergeCell ref="T132:U132"/>
    <mergeCell ref="R133:S133"/>
    <mergeCell ref="T133:U133"/>
    <mergeCell ref="R134:S134"/>
    <mergeCell ref="T134:U134"/>
    <mergeCell ref="R141:S141"/>
    <mergeCell ref="T141:U141"/>
    <mergeCell ref="R142:S142"/>
    <mergeCell ref="T142:U142"/>
    <mergeCell ref="R143:S143"/>
    <mergeCell ref="T143:U143"/>
    <mergeCell ref="R138:S138"/>
    <mergeCell ref="T138:U138"/>
    <mergeCell ref="R139:S139"/>
    <mergeCell ref="T139:U139"/>
    <mergeCell ref="R140:S140"/>
    <mergeCell ref="T140:U140"/>
    <mergeCell ref="R147:S147"/>
    <mergeCell ref="T147:U147"/>
    <mergeCell ref="R148:S148"/>
    <mergeCell ref="T148:U148"/>
    <mergeCell ref="R149:S149"/>
    <mergeCell ref="T149:U149"/>
    <mergeCell ref="R144:S144"/>
    <mergeCell ref="T144:U144"/>
    <mergeCell ref="R145:S145"/>
    <mergeCell ref="T145:U145"/>
    <mergeCell ref="R146:S146"/>
    <mergeCell ref="T146:U146"/>
    <mergeCell ref="R153:S153"/>
    <mergeCell ref="T153:U153"/>
    <mergeCell ref="R154:S154"/>
    <mergeCell ref="T154:U154"/>
    <mergeCell ref="R155:S155"/>
    <mergeCell ref="T155:U155"/>
    <mergeCell ref="R150:S150"/>
    <mergeCell ref="T150:U150"/>
    <mergeCell ref="R151:S151"/>
    <mergeCell ref="T151:U151"/>
    <mergeCell ref="R152:S152"/>
    <mergeCell ref="T152:U152"/>
    <mergeCell ref="R159:S159"/>
    <mergeCell ref="T159:U159"/>
    <mergeCell ref="R160:S160"/>
    <mergeCell ref="T160:U160"/>
    <mergeCell ref="R161:S161"/>
    <mergeCell ref="T161:U161"/>
    <mergeCell ref="R156:S156"/>
    <mergeCell ref="T156:U156"/>
    <mergeCell ref="R157:S157"/>
    <mergeCell ref="T157:U157"/>
    <mergeCell ref="R158:S158"/>
    <mergeCell ref="T158:U158"/>
    <mergeCell ref="R165:S165"/>
    <mergeCell ref="T165:U165"/>
    <mergeCell ref="R166:S166"/>
    <mergeCell ref="R167:S167"/>
    <mergeCell ref="R168:S168"/>
    <mergeCell ref="R169:S169"/>
    <mergeCell ref="R162:S162"/>
    <mergeCell ref="T162:U162"/>
    <mergeCell ref="R163:S163"/>
    <mergeCell ref="T163:U163"/>
    <mergeCell ref="R164:S164"/>
    <mergeCell ref="T164:U164"/>
    <mergeCell ref="R182:S182"/>
    <mergeCell ref="R176:S176"/>
    <mergeCell ref="R177:S177"/>
    <mergeCell ref="R178:S178"/>
    <mergeCell ref="R179:S179"/>
    <mergeCell ref="R180:S180"/>
    <mergeCell ref="R181:S181"/>
    <mergeCell ref="R170:S170"/>
    <mergeCell ref="R171:S171"/>
    <mergeCell ref="R172:S172"/>
    <mergeCell ref="R173:S173"/>
    <mergeCell ref="R174:S174"/>
    <mergeCell ref="R175:S175"/>
  </mergeCells>
  <pageMargins left="0.23622047244094488" right="0.23622047244094488" top="0.19685039370078741" bottom="0.19685039370078741" header="0" footer="0"/>
  <pageSetup paperSize="9" fitToHeight="0" orientation="portrait" r:id="rId1"/>
  <rowBreaks count="1" manualBreakCount="1">
    <brk id="5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view="pageBreakPreview" topLeftCell="A61" zoomScaleNormal="100" zoomScaleSheetLayoutView="100" workbookViewId="0">
      <selection activeCell="F66" sqref="F66"/>
    </sheetView>
  </sheetViews>
  <sheetFormatPr defaultRowHeight="15" x14ac:dyDescent="0.25"/>
  <cols>
    <col min="1" max="1" width="35.85546875" style="5" customWidth="1"/>
    <col min="2" max="2" width="6.5703125" style="5" customWidth="1"/>
    <col min="3" max="3" width="9" style="5" customWidth="1"/>
    <col min="4" max="4" width="9.28515625" style="5" customWidth="1"/>
    <col min="5" max="5" width="17" style="5" customWidth="1"/>
    <col min="6" max="6" width="16.85546875" style="5" customWidth="1"/>
    <col min="7" max="7" width="17.140625" style="5" customWidth="1"/>
    <col min="8" max="8" width="13.28515625" style="5" customWidth="1"/>
    <col min="9" max="10" width="15.28515625" style="5" customWidth="1"/>
    <col min="11" max="14" width="9.140625" style="5"/>
    <col min="15" max="15" width="14" style="5" customWidth="1"/>
    <col min="16" max="16384" width="9.140625" style="5"/>
  </cols>
  <sheetData>
    <row r="1" spans="1:17" ht="12.75" customHeight="1" x14ac:dyDescent="0.25">
      <c r="N1" s="147"/>
      <c r="O1" s="147"/>
      <c r="P1" s="147"/>
      <c r="Q1" s="147"/>
    </row>
    <row r="2" spans="1:17" hidden="1" x14ac:dyDescent="0.25">
      <c r="N2" s="147"/>
      <c r="O2" s="147"/>
      <c r="P2" s="147"/>
      <c r="Q2" s="147"/>
    </row>
    <row r="3" spans="1:17" ht="18.75" x14ac:dyDescent="0.3">
      <c r="A3" s="148" t="s">
        <v>186</v>
      </c>
      <c r="B3" s="148"/>
      <c r="C3" s="148"/>
      <c r="D3" s="148"/>
      <c r="E3" s="148"/>
      <c r="F3" s="148"/>
      <c r="G3" s="148"/>
      <c r="H3" s="148"/>
      <c r="I3" s="6"/>
      <c r="J3" s="6"/>
      <c r="N3" s="147"/>
      <c r="O3" s="147"/>
      <c r="P3" s="147"/>
      <c r="Q3" s="147"/>
    </row>
    <row r="4" spans="1:17" ht="15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N4" s="147"/>
      <c r="O4" s="147"/>
      <c r="P4" s="147"/>
      <c r="Q4" s="147"/>
    </row>
    <row r="5" spans="1:17" ht="17.25" customHeight="1" x14ac:dyDescent="0.25">
      <c r="A5" s="149" t="s">
        <v>11</v>
      </c>
      <c r="B5" s="152" t="s">
        <v>12</v>
      </c>
      <c r="C5" s="152" t="s">
        <v>13</v>
      </c>
      <c r="D5" s="152" t="s">
        <v>330</v>
      </c>
      <c r="E5" s="158" t="s">
        <v>210</v>
      </c>
      <c r="F5" s="159"/>
      <c r="G5" s="159"/>
      <c r="H5" s="159"/>
      <c r="I5" s="45"/>
      <c r="J5" s="45"/>
      <c r="N5" s="147"/>
      <c r="O5" s="147"/>
      <c r="P5" s="147"/>
      <c r="Q5" s="147"/>
    </row>
    <row r="6" spans="1:17" ht="15" customHeight="1" x14ac:dyDescent="0.25">
      <c r="A6" s="150"/>
      <c r="B6" s="153"/>
      <c r="C6" s="153"/>
      <c r="D6" s="153"/>
      <c r="E6" s="155" t="s">
        <v>187</v>
      </c>
      <c r="F6" s="155" t="s">
        <v>247</v>
      </c>
      <c r="G6" s="157" t="s">
        <v>248</v>
      </c>
      <c r="H6" s="157" t="s">
        <v>188</v>
      </c>
      <c r="I6" s="13"/>
      <c r="J6" s="13"/>
      <c r="N6" s="147"/>
      <c r="O6" s="147"/>
      <c r="P6" s="147"/>
      <c r="Q6" s="147"/>
    </row>
    <row r="7" spans="1:17" ht="107.25" customHeight="1" x14ac:dyDescent="0.25">
      <c r="A7" s="151"/>
      <c r="B7" s="154"/>
      <c r="C7" s="154"/>
      <c r="D7" s="154"/>
      <c r="E7" s="156"/>
      <c r="F7" s="156"/>
      <c r="G7" s="157"/>
      <c r="H7" s="157"/>
      <c r="I7" s="13"/>
      <c r="J7" s="13"/>
      <c r="N7" s="147"/>
      <c r="O7" s="147"/>
      <c r="P7" s="147"/>
      <c r="Q7" s="147"/>
    </row>
    <row r="8" spans="1:17" ht="16.5" customHeight="1" x14ac:dyDescent="0.25">
      <c r="A8" s="66">
        <v>1</v>
      </c>
      <c r="B8" s="44">
        <v>2</v>
      </c>
      <c r="C8" s="44">
        <v>3</v>
      </c>
      <c r="D8" s="42">
        <v>4</v>
      </c>
      <c r="E8" s="47">
        <v>5</v>
      </c>
      <c r="F8" s="47">
        <v>6</v>
      </c>
      <c r="G8" s="34">
        <v>7</v>
      </c>
      <c r="H8" s="87">
        <v>8</v>
      </c>
      <c r="I8" s="13"/>
      <c r="J8" s="13"/>
      <c r="N8" s="147"/>
      <c r="O8" s="147"/>
      <c r="P8" s="147"/>
      <c r="Q8" s="147"/>
    </row>
    <row r="9" spans="1:17" ht="30.75" customHeight="1" x14ac:dyDescent="0.25">
      <c r="A9" s="67" t="s">
        <v>189</v>
      </c>
      <c r="B9" s="17" t="s">
        <v>148</v>
      </c>
      <c r="C9" s="12" t="s">
        <v>20</v>
      </c>
      <c r="D9" s="12" t="s">
        <v>20</v>
      </c>
      <c r="E9" s="35"/>
      <c r="F9" s="35"/>
      <c r="G9" s="39"/>
      <c r="H9" s="12"/>
      <c r="I9" s="43"/>
      <c r="J9" s="43"/>
      <c r="N9" s="147"/>
      <c r="O9" s="147"/>
      <c r="P9" s="147"/>
      <c r="Q9" s="147"/>
    </row>
    <row r="10" spans="1:17" ht="26.25" customHeight="1" x14ac:dyDescent="0.25">
      <c r="A10" s="68" t="s">
        <v>190</v>
      </c>
      <c r="B10" s="17" t="s">
        <v>239</v>
      </c>
      <c r="C10" s="12" t="s">
        <v>20</v>
      </c>
      <c r="D10" s="12" t="s">
        <v>20</v>
      </c>
      <c r="E10" s="12"/>
      <c r="F10" s="12"/>
      <c r="G10" s="12"/>
      <c r="H10" s="87"/>
      <c r="I10" s="43"/>
      <c r="J10" s="43"/>
      <c r="N10" s="147"/>
      <c r="O10" s="147"/>
      <c r="P10" s="147"/>
      <c r="Q10" s="147"/>
    </row>
    <row r="11" spans="1:17" ht="28.5" customHeight="1" x14ac:dyDescent="0.25">
      <c r="A11" s="67" t="s">
        <v>191</v>
      </c>
      <c r="B11" s="12">
        <v>1000</v>
      </c>
      <c r="C11" s="12"/>
      <c r="D11" s="21"/>
      <c r="E11" s="131">
        <f>E14+E18</f>
        <v>3507245.48</v>
      </c>
      <c r="F11" s="131">
        <v>3057245</v>
      </c>
      <c r="G11" s="131">
        <v>3057245</v>
      </c>
      <c r="H11" s="87"/>
      <c r="I11" s="43"/>
      <c r="J11" s="43"/>
      <c r="N11" s="147"/>
      <c r="O11" s="147"/>
      <c r="P11" s="147"/>
      <c r="Q11" s="147"/>
    </row>
    <row r="12" spans="1:17" ht="31.5" customHeight="1" x14ac:dyDescent="0.25">
      <c r="A12" s="67" t="s">
        <v>193</v>
      </c>
      <c r="B12" s="12">
        <v>1100</v>
      </c>
      <c r="C12" s="12">
        <v>120</v>
      </c>
      <c r="D12" s="21"/>
      <c r="E12" s="12"/>
      <c r="F12" s="12"/>
      <c r="G12" s="12"/>
      <c r="H12" s="87"/>
      <c r="I12" s="43"/>
      <c r="J12" s="43"/>
      <c r="N12" s="147"/>
      <c r="O12" s="147"/>
      <c r="P12" s="147"/>
      <c r="Q12" s="147"/>
    </row>
    <row r="13" spans="1:17" ht="24" customHeight="1" x14ac:dyDescent="0.25">
      <c r="A13" s="67" t="s">
        <v>15</v>
      </c>
      <c r="B13" s="12">
        <v>1110</v>
      </c>
      <c r="C13" s="12"/>
      <c r="D13" s="21"/>
      <c r="E13" s="12"/>
      <c r="F13" s="12"/>
      <c r="G13" s="12"/>
      <c r="H13" s="87"/>
      <c r="I13" s="43"/>
      <c r="J13" s="43"/>
      <c r="N13" s="147"/>
      <c r="O13" s="147"/>
      <c r="P13" s="147"/>
      <c r="Q13" s="147"/>
    </row>
    <row r="14" spans="1:17" ht="30" customHeight="1" x14ac:dyDescent="0.25">
      <c r="A14" s="68" t="s">
        <v>192</v>
      </c>
      <c r="B14" s="12">
        <v>1200</v>
      </c>
      <c r="C14" s="12">
        <v>130</v>
      </c>
      <c r="D14" s="21"/>
      <c r="E14" s="39">
        <v>3357245.48</v>
      </c>
      <c r="F14" s="39">
        <f t="shared" ref="F14:G14" si="0">F15+F16+F17+F18</f>
        <v>3057245</v>
      </c>
      <c r="G14" s="39">
        <f t="shared" si="0"/>
        <v>3057245</v>
      </c>
      <c r="H14" s="87"/>
      <c r="I14" s="43"/>
      <c r="J14" s="43"/>
      <c r="N14" s="147"/>
      <c r="O14" s="147"/>
      <c r="P14" s="147"/>
      <c r="Q14" s="147"/>
    </row>
    <row r="15" spans="1:17" ht="96" customHeight="1" x14ac:dyDescent="0.25">
      <c r="A15" s="67" t="s">
        <v>194</v>
      </c>
      <c r="B15" s="12">
        <v>1210</v>
      </c>
      <c r="C15" s="12">
        <v>130</v>
      </c>
      <c r="D15" s="21"/>
      <c r="E15" s="39">
        <v>2006821.48</v>
      </c>
      <c r="F15" s="39">
        <v>2157053.83</v>
      </c>
      <c r="G15" s="39">
        <v>2311436.4900000002</v>
      </c>
      <c r="H15" s="87"/>
      <c r="I15" s="43"/>
      <c r="J15" s="43"/>
      <c r="N15" s="147"/>
      <c r="O15" s="147"/>
      <c r="P15" s="147"/>
      <c r="Q15" s="147"/>
    </row>
    <row r="16" spans="1:17" ht="96" customHeight="1" x14ac:dyDescent="0.25">
      <c r="A16" s="77" t="s">
        <v>194</v>
      </c>
      <c r="B16" s="12">
        <v>1211</v>
      </c>
      <c r="C16" s="12">
        <v>130</v>
      </c>
      <c r="D16" s="21">
        <v>110</v>
      </c>
      <c r="E16" s="39">
        <v>1332424</v>
      </c>
      <c r="F16" s="39">
        <v>882191.17</v>
      </c>
      <c r="G16" s="39">
        <v>727808.51</v>
      </c>
      <c r="H16" s="87"/>
      <c r="I16" s="81"/>
      <c r="J16" s="81"/>
      <c r="N16" s="76"/>
      <c r="O16" s="76"/>
      <c r="P16" s="76"/>
      <c r="Q16" s="76"/>
    </row>
    <row r="17" spans="1:17" ht="96" customHeight="1" x14ac:dyDescent="0.25">
      <c r="A17" s="77" t="s">
        <v>194</v>
      </c>
      <c r="B17" s="12">
        <v>1212</v>
      </c>
      <c r="C17" s="12">
        <v>130</v>
      </c>
      <c r="D17" s="21">
        <v>120</v>
      </c>
      <c r="E17" s="39">
        <v>18000</v>
      </c>
      <c r="F17" s="39">
        <v>18000</v>
      </c>
      <c r="G17" s="39">
        <v>18000</v>
      </c>
      <c r="H17" s="87"/>
      <c r="I17" s="81"/>
      <c r="J17" s="81"/>
      <c r="N17" s="76"/>
      <c r="O17" s="76"/>
      <c r="P17" s="76"/>
      <c r="Q17" s="76"/>
    </row>
    <row r="18" spans="1:17" ht="66" customHeight="1" x14ac:dyDescent="0.25">
      <c r="A18" s="77" t="s">
        <v>329</v>
      </c>
      <c r="B18" s="12">
        <v>1213</v>
      </c>
      <c r="C18" s="12">
        <v>130</v>
      </c>
      <c r="D18" s="12"/>
      <c r="E18" s="39">
        <v>150000</v>
      </c>
      <c r="F18" s="39"/>
      <c r="G18" s="39"/>
      <c r="H18" s="87"/>
      <c r="I18" s="81"/>
      <c r="J18" s="81"/>
      <c r="N18" s="76"/>
      <c r="O18" s="76"/>
      <c r="P18" s="76"/>
      <c r="Q18" s="76"/>
    </row>
    <row r="19" spans="1:17" ht="27" customHeight="1" x14ac:dyDescent="0.25">
      <c r="A19" s="78" t="s">
        <v>326</v>
      </c>
      <c r="B19" s="12">
        <v>1300</v>
      </c>
      <c r="C19" s="12">
        <v>140</v>
      </c>
      <c r="D19" s="21"/>
      <c r="E19" s="12"/>
      <c r="F19" s="12"/>
      <c r="G19" s="12"/>
      <c r="H19" s="87"/>
      <c r="I19" s="43"/>
      <c r="J19" s="43"/>
      <c r="N19" s="147"/>
      <c r="O19" s="147"/>
      <c r="P19" s="147"/>
      <c r="Q19" s="147"/>
    </row>
    <row r="20" spans="1:17" ht="22.5" customHeight="1" x14ac:dyDescent="0.25">
      <c r="A20" s="67" t="s">
        <v>15</v>
      </c>
      <c r="B20" s="12">
        <v>1310</v>
      </c>
      <c r="C20" s="12">
        <v>140</v>
      </c>
      <c r="D20" s="37"/>
      <c r="E20" s="35"/>
      <c r="F20" s="35"/>
      <c r="G20" s="39"/>
      <c r="H20" s="91"/>
      <c r="I20" s="43"/>
      <c r="J20" s="43"/>
      <c r="N20" s="147"/>
      <c r="O20" s="147"/>
      <c r="P20" s="147"/>
      <c r="Q20" s="147"/>
    </row>
    <row r="21" spans="1:17" ht="33" customHeight="1" x14ac:dyDescent="0.25">
      <c r="A21" s="67" t="s">
        <v>195</v>
      </c>
      <c r="B21" s="12">
        <v>1400</v>
      </c>
      <c r="C21" s="17" t="s">
        <v>240</v>
      </c>
      <c r="D21" s="37"/>
      <c r="E21" s="35"/>
      <c r="F21" s="35"/>
      <c r="G21" s="39"/>
      <c r="H21" s="91"/>
      <c r="I21" s="43"/>
      <c r="J21" s="43"/>
      <c r="N21" s="147"/>
      <c r="O21" s="147"/>
      <c r="P21" s="147"/>
      <c r="Q21" s="147"/>
    </row>
    <row r="22" spans="1:17" ht="23.25" customHeight="1" x14ac:dyDescent="0.25">
      <c r="A22" s="67" t="s">
        <v>196</v>
      </c>
      <c r="B22" s="12">
        <v>1500</v>
      </c>
      <c r="C22" s="18" t="s">
        <v>241</v>
      </c>
      <c r="D22" s="37"/>
      <c r="E22" s="38"/>
      <c r="F22" s="38"/>
      <c r="G22" s="39"/>
      <c r="H22" s="91"/>
      <c r="I22" s="43"/>
      <c r="J22" s="43"/>
      <c r="N22" s="147"/>
      <c r="O22" s="147"/>
      <c r="P22" s="147"/>
      <c r="Q22" s="147"/>
    </row>
    <row r="23" spans="1:17" ht="34.5" customHeight="1" x14ac:dyDescent="0.25">
      <c r="A23" s="67" t="s">
        <v>197</v>
      </c>
      <c r="B23" s="12">
        <v>1510</v>
      </c>
      <c r="C23" s="18" t="s">
        <v>241</v>
      </c>
      <c r="D23" s="37"/>
      <c r="E23" s="38"/>
      <c r="F23" s="38"/>
      <c r="G23" s="39"/>
      <c r="H23" s="91"/>
      <c r="I23" s="43"/>
      <c r="J23" s="43"/>
      <c r="N23" s="147"/>
      <c r="O23" s="147"/>
      <c r="P23" s="147"/>
      <c r="Q23" s="147"/>
    </row>
    <row r="24" spans="1:17" ht="32.25" customHeight="1" x14ac:dyDescent="0.25">
      <c r="A24" s="67" t="s">
        <v>198</v>
      </c>
      <c r="B24" s="12">
        <v>1520</v>
      </c>
      <c r="C24" s="18" t="s">
        <v>241</v>
      </c>
      <c r="D24" s="37"/>
      <c r="E24" s="38"/>
      <c r="F24" s="38"/>
      <c r="G24" s="39"/>
      <c r="H24" s="91"/>
      <c r="I24" s="43"/>
      <c r="J24" s="43"/>
      <c r="N24" s="147"/>
      <c r="O24" s="147"/>
      <c r="P24" s="147"/>
      <c r="Q24" s="147"/>
    </row>
    <row r="25" spans="1:17" ht="25.5" customHeight="1" x14ac:dyDescent="0.25">
      <c r="A25" s="67" t="s">
        <v>199</v>
      </c>
      <c r="B25" s="12">
        <v>1900</v>
      </c>
      <c r="C25" s="18"/>
      <c r="D25" s="33"/>
      <c r="E25" s="32"/>
      <c r="F25" s="32"/>
      <c r="G25" s="12"/>
      <c r="H25" s="87"/>
      <c r="I25" s="43"/>
      <c r="J25" s="43"/>
      <c r="N25" s="147"/>
      <c r="O25" s="147"/>
      <c r="P25" s="147"/>
      <c r="Q25" s="147"/>
    </row>
    <row r="26" spans="1:17" ht="23.25" customHeight="1" x14ac:dyDescent="0.25">
      <c r="A26" s="67" t="s">
        <v>15</v>
      </c>
      <c r="B26" s="12"/>
      <c r="C26" s="18"/>
      <c r="D26" s="37"/>
      <c r="E26" s="38"/>
      <c r="F26" s="32"/>
      <c r="G26" s="12"/>
      <c r="H26" s="87"/>
      <c r="I26" s="43"/>
      <c r="J26" s="43"/>
      <c r="N26" s="147"/>
      <c r="O26" s="147"/>
      <c r="P26" s="147"/>
      <c r="Q26" s="147"/>
    </row>
    <row r="27" spans="1:17" ht="0.75" hidden="1" customHeight="1" x14ac:dyDescent="0.25">
      <c r="A27" s="67" t="s">
        <v>18</v>
      </c>
      <c r="B27" s="12"/>
      <c r="C27" s="12"/>
      <c r="D27" s="21"/>
      <c r="E27" s="12"/>
      <c r="F27" s="12"/>
      <c r="G27" s="12"/>
      <c r="H27" s="87"/>
      <c r="I27" s="43"/>
      <c r="J27" s="43"/>
      <c r="N27" s="147"/>
      <c r="O27" s="147"/>
      <c r="P27" s="147"/>
      <c r="Q27" s="147"/>
    </row>
    <row r="28" spans="1:17" ht="24" customHeight="1" x14ac:dyDescent="0.25">
      <c r="A28" s="67" t="s">
        <v>200</v>
      </c>
      <c r="B28" s="12">
        <v>1980</v>
      </c>
      <c r="C28" s="12" t="s">
        <v>20</v>
      </c>
      <c r="D28" s="21"/>
      <c r="E28" s="12"/>
      <c r="F28" s="12"/>
      <c r="G28" s="12"/>
      <c r="H28" s="87"/>
      <c r="I28" s="43"/>
      <c r="J28" s="43"/>
      <c r="N28" s="147"/>
      <c r="O28" s="147"/>
      <c r="P28" s="147"/>
      <c r="Q28" s="147"/>
    </row>
    <row r="29" spans="1:17" ht="62.25" customHeight="1" x14ac:dyDescent="0.25">
      <c r="A29" s="67" t="s">
        <v>201</v>
      </c>
      <c r="B29" s="12">
        <v>1981</v>
      </c>
      <c r="C29" s="18" t="s">
        <v>242</v>
      </c>
      <c r="D29" s="12"/>
      <c r="E29" s="17"/>
      <c r="F29" s="12"/>
      <c r="G29" s="12"/>
      <c r="H29" s="12" t="s">
        <v>20</v>
      </c>
      <c r="I29" s="43"/>
      <c r="J29" s="43"/>
      <c r="N29" s="147"/>
      <c r="O29" s="147"/>
      <c r="P29" s="147"/>
      <c r="Q29" s="147"/>
    </row>
    <row r="30" spans="1:17" ht="24.75" customHeight="1" x14ac:dyDescent="0.25">
      <c r="A30" s="96" t="s">
        <v>202</v>
      </c>
      <c r="B30" s="21">
        <v>2000</v>
      </c>
      <c r="C30" s="21" t="s">
        <v>20</v>
      </c>
      <c r="D30" s="37"/>
      <c r="E30" s="40">
        <f>E31+E51+E61</f>
        <v>3507245.4824742503</v>
      </c>
      <c r="F30" s="40">
        <f>F31+F51+F61+0.2</f>
        <v>3057245</v>
      </c>
      <c r="G30" s="40">
        <f>G31+G51+G61</f>
        <v>3057245</v>
      </c>
      <c r="H30" s="12" t="s">
        <v>20</v>
      </c>
      <c r="I30" s="43"/>
      <c r="J30" s="43"/>
      <c r="N30" s="147"/>
      <c r="O30" s="147"/>
      <c r="P30" s="147"/>
      <c r="Q30" s="147"/>
    </row>
    <row r="31" spans="1:17" ht="29.25" customHeight="1" x14ac:dyDescent="0.25">
      <c r="A31" s="96" t="s">
        <v>203</v>
      </c>
      <c r="B31" s="21">
        <v>2100</v>
      </c>
      <c r="C31" s="21" t="s">
        <v>20</v>
      </c>
      <c r="D31" s="12"/>
      <c r="E31" s="40">
        <f>E33+E37+E39+E40</f>
        <v>2385245.4824742503</v>
      </c>
      <c r="F31" s="40">
        <f t="shared" ref="F31:G31" si="1">F33+F37+F40</f>
        <v>2038794.8</v>
      </c>
      <c r="G31" s="40">
        <f t="shared" si="1"/>
        <v>1986772.5</v>
      </c>
      <c r="H31" s="12" t="s">
        <v>20</v>
      </c>
      <c r="I31" s="43"/>
      <c r="J31" s="43"/>
      <c r="N31" s="147"/>
      <c r="O31" s="147"/>
      <c r="P31" s="147"/>
      <c r="Q31" s="147"/>
    </row>
    <row r="32" spans="1:17" ht="21" hidden="1" customHeight="1" x14ac:dyDescent="0.25">
      <c r="A32" s="69" t="s">
        <v>19</v>
      </c>
      <c r="B32" s="12" t="s">
        <v>20</v>
      </c>
      <c r="C32" s="12"/>
      <c r="D32" s="12"/>
      <c r="E32" s="12"/>
      <c r="F32" s="12"/>
      <c r="G32" s="12"/>
      <c r="H32" s="12" t="s">
        <v>20</v>
      </c>
      <c r="I32" s="43"/>
      <c r="J32" s="43"/>
      <c r="N32" s="147"/>
      <c r="O32" s="147"/>
      <c r="P32" s="147"/>
      <c r="Q32" s="147"/>
    </row>
    <row r="33" spans="1:17" ht="33" customHeight="1" x14ac:dyDescent="0.25">
      <c r="A33" s="96" t="s">
        <v>204</v>
      </c>
      <c r="B33" s="21">
        <v>2110</v>
      </c>
      <c r="C33" s="21">
        <v>111</v>
      </c>
      <c r="D33" s="12"/>
      <c r="E33" s="40">
        <f>E34+E35</f>
        <v>1820465.0393750002</v>
      </c>
      <c r="F33" s="40">
        <f t="shared" ref="F33:G33" si="2">F34+F35</f>
        <v>1554373.87</v>
      </c>
      <c r="G33" s="40">
        <f t="shared" si="2"/>
        <v>1523481.17</v>
      </c>
      <c r="H33" s="21"/>
      <c r="I33" s="81"/>
      <c r="J33" s="81"/>
      <c r="N33" s="76"/>
      <c r="O33" s="76"/>
      <c r="P33" s="76"/>
      <c r="Q33" s="76"/>
    </row>
    <row r="34" spans="1:17" ht="34.5" customHeight="1" x14ac:dyDescent="0.25">
      <c r="A34" s="67" t="s">
        <v>204</v>
      </c>
      <c r="B34" s="12">
        <v>2111</v>
      </c>
      <c r="C34" s="12">
        <v>111</v>
      </c>
      <c r="D34" s="12"/>
      <c r="E34" s="39">
        <f>'211'!K13</f>
        <v>797097.913375</v>
      </c>
      <c r="F34" s="39">
        <v>876807.7</v>
      </c>
      <c r="G34" s="39">
        <v>964488.47</v>
      </c>
      <c r="H34" s="12" t="s">
        <v>20</v>
      </c>
      <c r="I34" s="43"/>
      <c r="J34" s="43"/>
      <c r="N34" s="147"/>
      <c r="O34" s="147"/>
      <c r="P34" s="147"/>
      <c r="Q34" s="147"/>
    </row>
    <row r="35" spans="1:17" ht="28.5" customHeight="1" x14ac:dyDescent="0.25">
      <c r="A35" s="77" t="s">
        <v>332</v>
      </c>
      <c r="B35" s="12">
        <v>2112</v>
      </c>
      <c r="C35" s="12">
        <v>111</v>
      </c>
      <c r="D35" s="12">
        <v>110</v>
      </c>
      <c r="E35" s="39">
        <f>'211'!K26</f>
        <v>1023367.1260000002</v>
      </c>
      <c r="F35" s="39">
        <v>677566.17</v>
      </c>
      <c r="G35" s="12">
        <v>558992.69999999995</v>
      </c>
      <c r="H35" s="12"/>
      <c r="I35" s="81"/>
      <c r="J35" s="81"/>
      <c r="N35" s="76"/>
      <c r="O35" s="76"/>
      <c r="P35" s="76"/>
      <c r="Q35" s="76"/>
    </row>
    <row r="36" spans="1:17" ht="28.5" customHeight="1" x14ac:dyDescent="0.25">
      <c r="A36" s="96" t="s">
        <v>205</v>
      </c>
      <c r="B36" s="21">
        <v>2120</v>
      </c>
      <c r="C36" s="21">
        <v>112</v>
      </c>
      <c r="D36" s="12"/>
      <c r="E36" s="40">
        <f>E37+E38</f>
        <v>15000</v>
      </c>
      <c r="F36" s="40">
        <f t="shared" ref="F36:G36" si="3">F37+F38</f>
        <v>15000</v>
      </c>
      <c r="G36" s="40">
        <f t="shared" si="3"/>
        <v>3200</v>
      </c>
      <c r="H36" s="12"/>
      <c r="I36" s="81"/>
      <c r="J36" s="81"/>
      <c r="N36" s="76"/>
      <c r="O36" s="76"/>
      <c r="P36" s="76"/>
      <c r="Q36" s="76"/>
    </row>
    <row r="37" spans="1:17" ht="36" customHeight="1" x14ac:dyDescent="0.25">
      <c r="A37" s="77" t="s">
        <v>205</v>
      </c>
      <c r="B37" s="12">
        <v>2120</v>
      </c>
      <c r="C37" s="12">
        <v>112</v>
      </c>
      <c r="D37" s="12"/>
      <c r="E37" s="39">
        <f>'212'!L22</f>
        <v>15000</v>
      </c>
      <c r="F37" s="127">
        <v>15000</v>
      </c>
      <c r="G37" s="127">
        <v>3200</v>
      </c>
      <c r="H37" s="12" t="s">
        <v>20</v>
      </c>
      <c r="I37" s="43"/>
      <c r="J37" s="43"/>
      <c r="N37" s="147"/>
      <c r="O37" s="147"/>
      <c r="P37" s="147"/>
      <c r="Q37" s="147"/>
    </row>
    <row r="38" spans="1:17" ht="36" customHeight="1" x14ac:dyDescent="0.25">
      <c r="A38" s="77" t="s">
        <v>205</v>
      </c>
      <c r="B38" s="12">
        <v>2121</v>
      </c>
      <c r="C38" s="12">
        <v>112</v>
      </c>
      <c r="D38" s="12">
        <v>110</v>
      </c>
      <c r="E38" s="39">
        <f>'212'!L56</f>
        <v>0</v>
      </c>
      <c r="F38" s="12"/>
      <c r="G38" s="12"/>
      <c r="H38" s="12"/>
      <c r="I38" s="81"/>
      <c r="J38" s="81"/>
      <c r="N38" s="76"/>
      <c r="O38" s="76"/>
      <c r="P38" s="76"/>
      <c r="Q38" s="76"/>
    </row>
    <row r="39" spans="1:17" ht="50.25" customHeight="1" x14ac:dyDescent="0.25">
      <c r="A39" s="67" t="s">
        <v>206</v>
      </c>
      <c r="B39" s="12">
        <v>2130</v>
      </c>
      <c r="C39" s="12">
        <v>113</v>
      </c>
      <c r="D39" s="12"/>
      <c r="E39" s="12"/>
      <c r="F39" s="12"/>
      <c r="G39" s="12"/>
      <c r="H39" s="12" t="s">
        <v>20</v>
      </c>
      <c r="I39" s="43"/>
      <c r="J39" s="43"/>
      <c r="N39" s="147"/>
      <c r="O39" s="147"/>
      <c r="P39" s="147"/>
      <c r="Q39" s="147"/>
    </row>
    <row r="40" spans="1:17" ht="72.75" customHeight="1" x14ac:dyDescent="0.25">
      <c r="A40" s="132" t="s">
        <v>207</v>
      </c>
      <c r="B40" s="21">
        <v>2140</v>
      </c>
      <c r="C40" s="21">
        <v>119</v>
      </c>
      <c r="D40" s="12"/>
      <c r="E40" s="40">
        <f>E41+E43+E44</f>
        <v>549780.44309924997</v>
      </c>
      <c r="F40" s="40">
        <f t="shared" ref="F40:G40" si="4">F41+F43+F44</f>
        <v>469420.93</v>
      </c>
      <c r="G40" s="40">
        <f t="shared" si="4"/>
        <v>460091.33</v>
      </c>
      <c r="H40" s="12" t="s">
        <v>20</v>
      </c>
      <c r="I40" s="43"/>
      <c r="J40" s="43"/>
      <c r="N40" s="147"/>
      <c r="O40" s="147"/>
      <c r="P40" s="147"/>
      <c r="Q40" s="147"/>
    </row>
    <row r="41" spans="1:17" ht="32.25" customHeight="1" x14ac:dyDescent="0.25">
      <c r="A41" s="67" t="s">
        <v>208</v>
      </c>
      <c r="B41" s="12">
        <v>2141</v>
      </c>
      <c r="C41" s="12">
        <v>119</v>
      </c>
      <c r="D41" s="12"/>
      <c r="E41" s="39">
        <f>'213'!K24</f>
        <v>240723.56983924998</v>
      </c>
      <c r="F41" s="131">
        <v>264795.93</v>
      </c>
      <c r="G41" s="131">
        <v>291275.52000000002</v>
      </c>
      <c r="H41" s="12" t="s">
        <v>20</v>
      </c>
      <c r="I41" s="43"/>
      <c r="J41" s="43"/>
      <c r="N41" s="147"/>
      <c r="O41" s="147"/>
      <c r="P41" s="147"/>
      <c r="Q41" s="147"/>
    </row>
    <row r="42" spans="1:17" ht="21" hidden="1" customHeight="1" x14ac:dyDescent="0.25">
      <c r="A42" s="69" t="s">
        <v>19</v>
      </c>
      <c r="B42" s="12" t="s">
        <v>20</v>
      </c>
      <c r="C42" s="12"/>
      <c r="D42" s="12"/>
      <c r="E42" s="12"/>
      <c r="F42" s="12"/>
      <c r="G42" s="12"/>
      <c r="H42" s="12" t="s">
        <v>20</v>
      </c>
      <c r="I42" s="43"/>
      <c r="J42" s="43"/>
      <c r="N42" s="147"/>
      <c r="O42" s="147"/>
      <c r="P42" s="147"/>
      <c r="Q42" s="147"/>
    </row>
    <row r="43" spans="1:17" ht="21" customHeight="1" x14ac:dyDescent="0.25">
      <c r="A43" s="77" t="s">
        <v>331</v>
      </c>
      <c r="B43" s="12">
        <v>2142</v>
      </c>
      <c r="C43" s="12">
        <v>119</v>
      </c>
      <c r="D43" s="12">
        <v>110</v>
      </c>
      <c r="E43" s="39">
        <f>'213'!K45</f>
        <v>309056.87325999996</v>
      </c>
      <c r="F43" s="131">
        <v>204625</v>
      </c>
      <c r="G43" s="131">
        <v>168815.81</v>
      </c>
      <c r="H43" s="12"/>
      <c r="I43" s="81"/>
      <c r="J43" s="81"/>
      <c r="N43" s="76"/>
      <c r="O43" s="76"/>
      <c r="P43" s="76"/>
      <c r="Q43" s="76"/>
    </row>
    <row r="44" spans="1:17" ht="24" customHeight="1" x14ac:dyDescent="0.25">
      <c r="A44" s="67" t="s">
        <v>209</v>
      </c>
      <c r="B44" s="12">
        <v>2143</v>
      </c>
      <c r="C44" s="12">
        <v>119</v>
      </c>
      <c r="D44" s="35"/>
      <c r="E44" s="39"/>
      <c r="F44" s="12"/>
      <c r="G44" s="12"/>
      <c r="H44" s="12" t="s">
        <v>20</v>
      </c>
      <c r="I44" s="43"/>
      <c r="J44" s="43"/>
      <c r="N44" s="147"/>
      <c r="O44" s="147"/>
      <c r="P44" s="147"/>
      <c r="Q44" s="147"/>
    </row>
    <row r="45" spans="1:17" ht="32.25" customHeight="1" x14ac:dyDescent="0.25">
      <c r="A45" s="67" t="s">
        <v>16</v>
      </c>
      <c r="B45" s="12">
        <v>2200</v>
      </c>
      <c r="C45" s="12">
        <v>300</v>
      </c>
      <c r="D45" s="12"/>
      <c r="E45" s="12"/>
      <c r="F45" s="12"/>
      <c r="G45" s="12"/>
      <c r="H45" s="12" t="s">
        <v>20</v>
      </c>
      <c r="I45" s="43"/>
      <c r="J45" s="43"/>
      <c r="N45" s="147"/>
      <c r="O45" s="147"/>
      <c r="P45" s="147"/>
      <c r="Q45" s="147"/>
    </row>
    <row r="46" spans="1:17" ht="60" customHeight="1" x14ac:dyDescent="0.25">
      <c r="A46" s="15" t="s">
        <v>211</v>
      </c>
      <c r="B46" s="51">
        <v>2210</v>
      </c>
      <c r="C46" s="51">
        <v>320</v>
      </c>
      <c r="D46" s="51"/>
      <c r="E46" s="51"/>
      <c r="F46" s="51"/>
      <c r="G46" s="51"/>
      <c r="H46" s="12" t="s">
        <v>20</v>
      </c>
      <c r="N46" s="147"/>
      <c r="O46" s="147"/>
      <c r="P46" s="147"/>
      <c r="Q46" s="147"/>
    </row>
    <row r="47" spans="1:17" ht="72.75" customHeight="1" x14ac:dyDescent="0.25">
      <c r="A47" s="15" t="s">
        <v>212</v>
      </c>
      <c r="B47" s="51">
        <v>2211</v>
      </c>
      <c r="C47" s="51">
        <v>321</v>
      </c>
      <c r="D47" s="51"/>
      <c r="E47" s="51"/>
      <c r="F47" s="51"/>
      <c r="G47" s="51"/>
      <c r="H47" s="12" t="s">
        <v>20</v>
      </c>
      <c r="N47" s="147"/>
      <c r="O47" s="147"/>
      <c r="P47" s="147"/>
      <c r="Q47" s="147"/>
    </row>
    <row r="48" spans="1:17" ht="58.5" customHeight="1" x14ac:dyDescent="0.25">
      <c r="A48" s="15" t="s">
        <v>213</v>
      </c>
      <c r="B48" s="51">
        <v>2220</v>
      </c>
      <c r="C48" s="51">
        <v>340</v>
      </c>
      <c r="D48" s="51"/>
      <c r="E48" s="51"/>
      <c r="F48" s="51"/>
      <c r="G48" s="51"/>
      <c r="H48" s="12" t="s">
        <v>20</v>
      </c>
      <c r="N48" s="147"/>
      <c r="O48" s="147"/>
      <c r="P48" s="147"/>
      <c r="Q48" s="147"/>
    </row>
    <row r="49" spans="1:17" ht="87.75" customHeight="1" x14ac:dyDescent="0.25">
      <c r="A49" s="15" t="s">
        <v>214</v>
      </c>
      <c r="B49" s="51">
        <v>2230</v>
      </c>
      <c r="C49" s="51">
        <v>350</v>
      </c>
      <c r="D49" s="51"/>
      <c r="E49" s="51"/>
      <c r="F49" s="51"/>
      <c r="G49" s="51"/>
      <c r="H49" s="12" t="s">
        <v>20</v>
      </c>
      <c r="N49" s="147"/>
      <c r="O49" s="147"/>
      <c r="P49" s="147"/>
      <c r="Q49" s="147"/>
    </row>
    <row r="50" spans="1:17" ht="46.5" customHeight="1" x14ac:dyDescent="0.25">
      <c r="A50" s="15" t="s">
        <v>215</v>
      </c>
      <c r="B50" s="51">
        <v>2240</v>
      </c>
      <c r="C50" s="51">
        <v>360</v>
      </c>
      <c r="D50" s="51"/>
      <c r="E50" s="51"/>
      <c r="F50" s="51"/>
      <c r="G50" s="51"/>
      <c r="H50" s="12" t="s">
        <v>20</v>
      </c>
      <c r="N50" s="147"/>
      <c r="O50" s="147"/>
      <c r="P50" s="147"/>
      <c r="Q50" s="147"/>
    </row>
    <row r="51" spans="1:17" ht="29.25" x14ac:dyDescent="0.25">
      <c r="A51" s="99" t="s">
        <v>216</v>
      </c>
      <c r="B51" s="56">
        <v>2300</v>
      </c>
      <c r="C51" s="56"/>
      <c r="D51" s="56"/>
      <c r="E51" s="129">
        <f>E52+E53+E54</f>
        <v>6000</v>
      </c>
      <c r="F51" s="129">
        <f t="shared" ref="F51:G51" si="5">F52+F53+F54</f>
        <v>6300</v>
      </c>
      <c r="G51" s="129">
        <f t="shared" si="5"/>
        <v>6615</v>
      </c>
      <c r="H51" s="12" t="s">
        <v>20</v>
      </c>
      <c r="N51" s="147"/>
      <c r="O51" s="147"/>
      <c r="P51" s="147"/>
      <c r="Q51" s="147"/>
    </row>
    <row r="52" spans="1:17" ht="45" x14ac:dyDescent="0.25">
      <c r="A52" s="15" t="s">
        <v>217</v>
      </c>
      <c r="B52" s="51">
        <v>2310</v>
      </c>
      <c r="C52" s="51">
        <v>851</v>
      </c>
      <c r="D52" s="51"/>
      <c r="E52" s="54">
        <f>'291'!K24</f>
        <v>3000</v>
      </c>
      <c r="F52" s="130">
        <v>3150</v>
      </c>
      <c r="G52" s="54">
        <v>3307.5</v>
      </c>
      <c r="H52" s="12" t="s">
        <v>20</v>
      </c>
      <c r="N52" s="147"/>
      <c r="O52" s="147"/>
      <c r="P52" s="147"/>
      <c r="Q52" s="147"/>
    </row>
    <row r="53" spans="1:17" ht="60" x14ac:dyDescent="0.25">
      <c r="A53" s="15" t="s">
        <v>218</v>
      </c>
      <c r="B53" s="51">
        <v>2320</v>
      </c>
      <c r="C53" s="51">
        <v>852</v>
      </c>
      <c r="D53" s="51"/>
      <c r="E53" s="54">
        <f>'291'!K50</f>
        <v>3000</v>
      </c>
      <c r="F53" s="128">
        <v>3150</v>
      </c>
      <c r="G53" s="54">
        <v>3307.5</v>
      </c>
      <c r="H53" s="12" t="s">
        <v>20</v>
      </c>
      <c r="N53" s="147"/>
      <c r="O53" s="147"/>
      <c r="P53" s="147"/>
      <c r="Q53" s="147"/>
    </row>
    <row r="54" spans="1:17" ht="45" x14ac:dyDescent="0.25">
      <c r="A54" s="15" t="s">
        <v>219</v>
      </c>
      <c r="B54" s="51">
        <v>2330</v>
      </c>
      <c r="C54" s="51">
        <v>853</v>
      </c>
      <c r="D54" s="51"/>
      <c r="E54" s="54"/>
      <c r="F54" s="51"/>
      <c r="G54" s="51"/>
      <c r="H54" s="12" t="s">
        <v>20</v>
      </c>
      <c r="N54" s="147"/>
      <c r="O54" s="147"/>
      <c r="P54" s="147"/>
      <c r="Q54" s="147"/>
    </row>
    <row r="55" spans="1:17" ht="45" x14ac:dyDescent="0.25">
      <c r="A55" s="15" t="s">
        <v>220</v>
      </c>
      <c r="B55" s="51">
        <v>2400</v>
      </c>
      <c r="C55" s="12" t="s">
        <v>20</v>
      </c>
      <c r="D55" s="51"/>
      <c r="E55" s="51"/>
      <c r="F55" s="51"/>
      <c r="G55" s="51"/>
      <c r="H55" s="12" t="s">
        <v>20</v>
      </c>
      <c r="N55" s="147"/>
      <c r="O55" s="147"/>
      <c r="P55" s="147"/>
      <c r="Q55" s="147"/>
    </row>
    <row r="56" spans="1:17" ht="45" x14ac:dyDescent="0.25">
      <c r="A56" s="15" t="s">
        <v>221</v>
      </c>
      <c r="B56" s="51">
        <v>2410</v>
      </c>
      <c r="C56" s="51">
        <v>810</v>
      </c>
      <c r="D56" s="51"/>
      <c r="E56" s="51"/>
      <c r="F56" s="51"/>
      <c r="G56" s="51"/>
      <c r="H56" s="12" t="s">
        <v>20</v>
      </c>
      <c r="N56" s="147"/>
      <c r="O56" s="147"/>
      <c r="P56" s="147"/>
      <c r="Q56" s="147"/>
    </row>
    <row r="57" spans="1:17" ht="30" x14ac:dyDescent="0.25">
      <c r="A57" s="15" t="s">
        <v>222</v>
      </c>
      <c r="B57" s="51">
        <v>2420</v>
      </c>
      <c r="C57" s="51">
        <v>862</v>
      </c>
      <c r="D57" s="51"/>
      <c r="E57" s="51"/>
      <c r="F57" s="51"/>
      <c r="G57" s="51"/>
      <c r="H57" s="12" t="s">
        <v>20</v>
      </c>
      <c r="N57" s="147"/>
      <c r="O57" s="147"/>
      <c r="P57" s="147"/>
      <c r="Q57" s="147"/>
    </row>
    <row r="58" spans="1:17" ht="75" x14ac:dyDescent="0.25">
      <c r="A58" s="15" t="s">
        <v>223</v>
      </c>
      <c r="B58" s="51">
        <v>2430</v>
      </c>
      <c r="C58" s="51">
        <v>863</v>
      </c>
      <c r="D58" s="51"/>
      <c r="E58" s="51"/>
      <c r="F58" s="51"/>
      <c r="G58" s="51"/>
      <c r="H58" s="12" t="s">
        <v>20</v>
      </c>
      <c r="N58" s="147"/>
      <c r="O58" s="147"/>
      <c r="P58" s="147"/>
      <c r="Q58" s="147"/>
    </row>
    <row r="59" spans="1:17" ht="30" x14ac:dyDescent="0.25">
      <c r="A59" s="15" t="s">
        <v>224</v>
      </c>
      <c r="B59" s="51">
        <v>2500</v>
      </c>
      <c r="C59" s="12" t="s">
        <v>20</v>
      </c>
      <c r="D59" s="51"/>
      <c r="E59" s="51"/>
      <c r="F59" s="51"/>
      <c r="G59" s="51"/>
      <c r="H59" s="12" t="s">
        <v>20</v>
      </c>
      <c r="N59" s="147"/>
      <c r="O59" s="147"/>
      <c r="P59" s="147"/>
      <c r="Q59" s="147"/>
    </row>
    <row r="60" spans="1:17" ht="75" x14ac:dyDescent="0.25">
      <c r="A60" s="15" t="s">
        <v>225</v>
      </c>
      <c r="B60" s="51">
        <v>2520</v>
      </c>
      <c r="C60" s="51">
        <v>831</v>
      </c>
      <c r="D60" s="51"/>
      <c r="E60" s="51"/>
      <c r="F60" s="51"/>
      <c r="G60" s="51"/>
      <c r="H60" s="12" t="s">
        <v>20</v>
      </c>
      <c r="N60" s="147"/>
      <c r="O60" s="147"/>
      <c r="P60" s="147"/>
      <c r="Q60" s="147"/>
    </row>
    <row r="61" spans="1:17" ht="29.25" x14ac:dyDescent="0.25">
      <c r="A61" s="99" t="s">
        <v>17</v>
      </c>
      <c r="B61" s="56">
        <v>2600</v>
      </c>
      <c r="C61" s="21" t="s">
        <v>20</v>
      </c>
      <c r="D61" s="51"/>
      <c r="E61" s="125">
        <f>E62+E63+E64+E65+E71+E72+E73</f>
        <v>1116000</v>
      </c>
      <c r="F61" s="129">
        <f>F62+F63+F64+F65+F71+F72+F73</f>
        <v>1012150</v>
      </c>
      <c r="G61" s="129">
        <f t="shared" ref="F61:G61" si="6">G62+G63+G64+G65+G71+G72+G73</f>
        <v>1063857.5</v>
      </c>
      <c r="H61" s="12" t="s">
        <v>20</v>
      </c>
      <c r="N61" s="147"/>
      <c r="O61" s="147"/>
      <c r="P61" s="147"/>
      <c r="Q61" s="147"/>
    </row>
    <row r="62" spans="1:17" ht="45" x14ac:dyDescent="0.25">
      <c r="A62" s="15" t="s">
        <v>226</v>
      </c>
      <c r="B62" s="51">
        <v>2610</v>
      </c>
      <c r="C62" s="51">
        <v>241</v>
      </c>
      <c r="D62" s="51"/>
      <c r="E62" s="51"/>
      <c r="F62" s="51"/>
      <c r="G62" s="51"/>
      <c r="H62" s="12" t="s">
        <v>20</v>
      </c>
      <c r="N62" s="147"/>
      <c r="O62" s="147"/>
      <c r="P62" s="147"/>
      <c r="Q62" s="147"/>
    </row>
    <row r="63" spans="1:17" ht="30" x14ac:dyDescent="0.25">
      <c r="A63" s="15" t="s">
        <v>227</v>
      </c>
      <c r="B63" s="51">
        <v>2620</v>
      </c>
      <c r="C63" s="51">
        <v>242</v>
      </c>
      <c r="D63" s="51"/>
      <c r="E63" s="51"/>
      <c r="F63" s="51"/>
      <c r="G63" s="51"/>
      <c r="H63" s="12" t="s">
        <v>20</v>
      </c>
      <c r="N63" s="147"/>
      <c r="O63" s="147"/>
      <c r="P63" s="147"/>
      <c r="Q63" s="147"/>
    </row>
    <row r="64" spans="1:17" ht="45" x14ac:dyDescent="0.25">
      <c r="A64" s="15" t="s">
        <v>228</v>
      </c>
      <c r="B64" s="51">
        <v>2630</v>
      </c>
      <c r="C64" s="51">
        <v>243</v>
      </c>
      <c r="D64" s="51"/>
      <c r="E64" s="51"/>
      <c r="F64" s="51"/>
      <c r="G64" s="51"/>
      <c r="H64" s="12" t="s">
        <v>20</v>
      </c>
      <c r="N64" s="147"/>
      <c r="O64" s="147"/>
      <c r="P64" s="147"/>
      <c r="Q64" s="147"/>
    </row>
    <row r="65" spans="1:17" ht="29.25" x14ac:dyDescent="0.25">
      <c r="A65" s="99" t="s">
        <v>229</v>
      </c>
      <c r="B65" s="56">
        <v>2640</v>
      </c>
      <c r="C65" s="56">
        <v>244</v>
      </c>
      <c r="D65" s="51"/>
      <c r="E65" s="52">
        <f>E66+E67+E68+E69</f>
        <v>1116000</v>
      </c>
      <c r="F65" s="52">
        <f t="shared" ref="F65:G65" si="7">F66+F67+F68+F69</f>
        <v>1012150</v>
      </c>
      <c r="G65" s="52">
        <f t="shared" si="7"/>
        <v>1063857.5</v>
      </c>
      <c r="H65" s="12" t="s">
        <v>20</v>
      </c>
      <c r="N65" s="147"/>
      <c r="O65" s="147"/>
      <c r="P65" s="147"/>
      <c r="Q65" s="147"/>
    </row>
    <row r="66" spans="1:17" ht="19.5" customHeight="1" x14ac:dyDescent="0.25">
      <c r="A66" s="15" t="s">
        <v>333</v>
      </c>
      <c r="B66" s="51">
        <v>2641</v>
      </c>
      <c r="C66" s="51">
        <v>244</v>
      </c>
      <c r="D66" s="51"/>
      <c r="E66" s="54">
        <f>'221'!K32+'223'!K35+'225'!K31+'226,228'!K27+'310'!K32+'340'!L23</f>
        <v>948000</v>
      </c>
      <c r="F66" s="128">
        <v>994150</v>
      </c>
      <c r="G66" s="54">
        <v>1045857.5</v>
      </c>
      <c r="H66" s="12"/>
      <c r="N66" s="76"/>
      <c r="O66" s="76"/>
      <c r="P66" s="76"/>
      <c r="Q66" s="76"/>
    </row>
    <row r="67" spans="1:17" ht="24" customHeight="1" x14ac:dyDescent="0.25">
      <c r="A67" s="15" t="s">
        <v>333</v>
      </c>
      <c r="B67" s="51">
        <v>2642</v>
      </c>
      <c r="C67" s="51">
        <v>244</v>
      </c>
      <c r="D67" s="51">
        <v>120</v>
      </c>
      <c r="E67" s="54">
        <f>'340'!L35+'226,228'!K42</f>
        <v>18000</v>
      </c>
      <c r="F67" s="130">
        <v>18000</v>
      </c>
      <c r="G67" s="130">
        <v>18000</v>
      </c>
      <c r="H67" s="12"/>
      <c r="N67" s="76"/>
      <c r="O67" s="76"/>
      <c r="P67" s="76"/>
      <c r="Q67" s="76"/>
    </row>
    <row r="68" spans="1:17" ht="28.5" customHeight="1" x14ac:dyDescent="0.25">
      <c r="A68" s="15" t="s">
        <v>334</v>
      </c>
      <c r="B68" s="51">
        <v>2643</v>
      </c>
      <c r="C68" s="51">
        <v>244</v>
      </c>
      <c r="D68" s="51"/>
      <c r="E68" s="54">
        <f>'225'!K45+'226,228'!K52+'310'!K46</f>
        <v>0</v>
      </c>
      <c r="F68" s="51"/>
      <c r="G68" s="51"/>
      <c r="H68" s="12"/>
      <c r="N68" s="76"/>
      <c r="O68" s="76"/>
      <c r="P68" s="76"/>
      <c r="Q68" s="76"/>
    </row>
    <row r="69" spans="1:17" ht="28.5" customHeight="1" x14ac:dyDescent="0.25">
      <c r="A69" s="15" t="s">
        <v>335</v>
      </c>
      <c r="B69" s="51">
        <v>2644</v>
      </c>
      <c r="C69" s="51">
        <v>244</v>
      </c>
      <c r="D69" s="51"/>
      <c r="E69" s="54">
        <f>'340'!L50</f>
        <v>150000</v>
      </c>
      <c r="F69" s="51"/>
      <c r="G69" s="51"/>
      <c r="H69" s="12"/>
      <c r="N69" s="76"/>
      <c r="O69" s="76"/>
      <c r="P69" s="76"/>
      <c r="Q69" s="76"/>
    </row>
    <row r="70" spans="1:17" x14ac:dyDescent="0.25">
      <c r="A70" s="15" t="s">
        <v>19</v>
      </c>
      <c r="B70" s="51"/>
      <c r="C70" s="51"/>
      <c r="D70" s="51"/>
      <c r="E70" s="51"/>
      <c r="F70" s="51"/>
      <c r="G70" s="51"/>
      <c r="H70" s="12" t="s">
        <v>20</v>
      </c>
      <c r="N70" s="147"/>
      <c r="O70" s="147"/>
      <c r="P70" s="147"/>
      <c r="Q70" s="147"/>
    </row>
    <row r="71" spans="1:17" ht="30" x14ac:dyDescent="0.25">
      <c r="A71" s="15" t="s">
        <v>230</v>
      </c>
      <c r="B71" s="51">
        <v>2650</v>
      </c>
      <c r="C71" s="51">
        <v>400</v>
      </c>
      <c r="D71" s="51"/>
      <c r="E71" s="51"/>
      <c r="F71" s="51"/>
      <c r="G71" s="51"/>
      <c r="H71" s="12" t="s">
        <v>20</v>
      </c>
      <c r="N71" s="147"/>
      <c r="O71" s="147"/>
      <c r="P71" s="147"/>
      <c r="Q71" s="147"/>
    </row>
    <row r="72" spans="1:17" ht="60" x14ac:dyDescent="0.25">
      <c r="A72" s="15" t="s">
        <v>231</v>
      </c>
      <c r="B72" s="51">
        <v>2651</v>
      </c>
      <c r="C72" s="51">
        <v>406</v>
      </c>
      <c r="D72" s="51"/>
      <c r="E72" s="51"/>
      <c r="F72" s="51"/>
      <c r="G72" s="51"/>
      <c r="H72" s="12" t="s">
        <v>20</v>
      </c>
      <c r="N72" s="147"/>
      <c r="O72" s="147"/>
      <c r="P72" s="147"/>
      <c r="Q72" s="147"/>
    </row>
    <row r="73" spans="1:17" ht="45" x14ac:dyDescent="0.25">
      <c r="A73" s="15" t="s">
        <v>232</v>
      </c>
      <c r="B73" s="51">
        <v>2652</v>
      </c>
      <c r="C73" s="51">
        <v>407</v>
      </c>
      <c r="D73" s="51"/>
      <c r="E73" s="51"/>
      <c r="F73" s="51"/>
      <c r="G73" s="51"/>
      <c r="H73" s="12" t="s">
        <v>20</v>
      </c>
      <c r="N73" s="147"/>
      <c r="O73" s="147"/>
      <c r="P73" s="147"/>
      <c r="Q73" s="147"/>
    </row>
    <row r="74" spans="1:17" ht="21" customHeight="1" x14ac:dyDescent="0.25">
      <c r="A74" s="15" t="s">
        <v>233</v>
      </c>
      <c r="B74" s="51">
        <v>3000</v>
      </c>
      <c r="C74" s="51">
        <v>100</v>
      </c>
      <c r="D74" s="51"/>
      <c r="E74" s="51"/>
      <c r="F74" s="51"/>
      <c r="G74" s="51"/>
      <c r="H74" s="12" t="s">
        <v>20</v>
      </c>
      <c r="N74" s="147"/>
      <c r="O74" s="147"/>
      <c r="P74" s="147"/>
      <c r="Q74" s="147"/>
    </row>
    <row r="75" spans="1:17" ht="30" x14ac:dyDescent="0.25">
      <c r="A75" s="15" t="s">
        <v>234</v>
      </c>
      <c r="B75" s="51">
        <v>3010</v>
      </c>
      <c r="C75" s="51"/>
      <c r="D75" s="51"/>
      <c r="E75" s="51"/>
      <c r="F75" s="51"/>
      <c r="G75" s="51"/>
      <c r="H75" s="12" t="s">
        <v>20</v>
      </c>
      <c r="N75" s="147"/>
      <c r="O75" s="147"/>
      <c r="P75" s="147"/>
      <c r="Q75" s="147"/>
    </row>
    <row r="76" spans="1:17" x14ac:dyDescent="0.25">
      <c r="A76" s="15" t="s">
        <v>235</v>
      </c>
      <c r="B76" s="51">
        <v>3020</v>
      </c>
      <c r="C76" s="51"/>
      <c r="D76" s="51"/>
      <c r="E76" s="51"/>
      <c r="F76" s="51"/>
      <c r="G76" s="51"/>
      <c r="H76" s="12" t="s">
        <v>20</v>
      </c>
      <c r="N76" s="147"/>
      <c r="O76" s="147"/>
      <c r="P76" s="147"/>
      <c r="Q76" s="147"/>
    </row>
    <row r="77" spans="1:17" x14ac:dyDescent="0.25">
      <c r="A77" s="15" t="s">
        <v>236</v>
      </c>
      <c r="B77" s="51">
        <v>3030</v>
      </c>
      <c r="C77" s="51"/>
      <c r="D77" s="51"/>
      <c r="E77" s="51"/>
      <c r="F77" s="51"/>
      <c r="G77" s="51"/>
      <c r="H77" s="12" t="s">
        <v>20</v>
      </c>
      <c r="N77" s="147"/>
      <c r="O77" s="147"/>
      <c r="P77" s="147"/>
      <c r="Q77" s="147"/>
    </row>
    <row r="78" spans="1:17" x14ac:dyDescent="0.25">
      <c r="A78" s="15" t="s">
        <v>237</v>
      </c>
      <c r="B78" s="51">
        <v>4000</v>
      </c>
      <c r="C78" s="12" t="s">
        <v>20</v>
      </c>
      <c r="D78" s="51"/>
      <c r="E78" s="51"/>
      <c r="F78" s="51"/>
      <c r="G78" s="51"/>
      <c r="H78" s="12" t="s">
        <v>20</v>
      </c>
      <c r="N78" s="147"/>
      <c r="O78" s="147"/>
      <c r="P78" s="147"/>
      <c r="Q78" s="147"/>
    </row>
    <row r="79" spans="1:17" ht="30" x14ac:dyDescent="0.25">
      <c r="A79" s="15" t="s">
        <v>238</v>
      </c>
      <c r="B79" s="51">
        <v>4010</v>
      </c>
      <c r="C79" s="51">
        <v>610</v>
      </c>
      <c r="D79" s="51"/>
      <c r="E79" s="51"/>
      <c r="F79" s="51"/>
      <c r="G79" s="51"/>
      <c r="H79" s="12" t="s">
        <v>20</v>
      </c>
      <c r="N79" s="147"/>
      <c r="O79" s="147"/>
      <c r="P79" s="147"/>
      <c r="Q79" s="147"/>
    </row>
    <row r="80" spans="1:17" x14ac:dyDescent="0.25">
      <c r="A80" s="9"/>
      <c r="B80" s="71"/>
      <c r="C80" s="71"/>
      <c r="D80" s="71"/>
      <c r="E80" s="71"/>
      <c r="F80" s="71"/>
      <c r="G80" s="71"/>
      <c r="H80" s="71"/>
      <c r="N80" s="147"/>
      <c r="O80" s="147"/>
      <c r="P80" s="147"/>
      <c r="Q80" s="147"/>
    </row>
    <row r="81" spans="1:17" x14ac:dyDescent="0.25">
      <c r="A81" s="9"/>
      <c r="B81" s="71"/>
      <c r="C81" s="71"/>
      <c r="D81" s="71"/>
      <c r="E81" s="71"/>
      <c r="F81" s="71"/>
      <c r="G81" s="71"/>
      <c r="H81" s="71"/>
      <c r="N81" s="147"/>
      <c r="O81" s="147"/>
      <c r="P81" s="147"/>
      <c r="Q81" s="147"/>
    </row>
    <row r="82" spans="1:17" x14ac:dyDescent="0.25">
      <c r="A82" s="9"/>
      <c r="B82" s="9"/>
      <c r="C82" s="9"/>
      <c r="D82" s="9"/>
      <c r="E82" s="9"/>
      <c r="F82" s="9"/>
      <c r="G82" s="9"/>
      <c r="H82" s="9"/>
      <c r="N82" s="147"/>
      <c r="O82" s="147"/>
      <c r="P82" s="147"/>
      <c r="Q82" s="147"/>
    </row>
    <row r="83" spans="1:17" x14ac:dyDescent="0.25">
      <c r="A83" s="9"/>
      <c r="B83" s="9"/>
      <c r="C83" s="9"/>
      <c r="D83" s="9"/>
      <c r="E83" s="9"/>
      <c r="F83" s="9"/>
      <c r="G83" s="9"/>
      <c r="H83" s="9"/>
      <c r="N83" s="147"/>
      <c r="O83" s="147"/>
      <c r="P83" s="147"/>
      <c r="Q83" s="147"/>
    </row>
    <row r="84" spans="1:17" x14ac:dyDescent="0.25">
      <c r="A84" s="9"/>
      <c r="B84" s="9"/>
      <c r="C84" s="9"/>
      <c r="D84" s="9"/>
      <c r="E84" s="9"/>
      <c r="F84" s="9"/>
      <c r="G84" s="9"/>
      <c r="H84" s="9"/>
      <c r="N84" s="147"/>
      <c r="O84" s="147"/>
      <c r="P84" s="147"/>
      <c r="Q84" s="147"/>
    </row>
    <row r="85" spans="1:17" x14ac:dyDescent="0.25">
      <c r="A85" s="9"/>
      <c r="B85" s="9"/>
      <c r="C85" s="9"/>
      <c r="D85" s="9"/>
      <c r="E85" s="9"/>
      <c r="F85" s="9"/>
      <c r="G85" s="9"/>
      <c r="H85" s="9"/>
      <c r="N85" s="147"/>
      <c r="O85" s="147"/>
      <c r="P85" s="147"/>
      <c r="Q85" s="147"/>
    </row>
    <row r="86" spans="1:17" x14ac:dyDescent="0.25">
      <c r="A86" s="9"/>
      <c r="B86" s="9"/>
      <c r="C86" s="9"/>
      <c r="D86" s="9"/>
      <c r="E86" s="9"/>
      <c r="F86" s="9"/>
      <c r="G86" s="9"/>
      <c r="H86" s="9"/>
      <c r="N86" s="147"/>
      <c r="O86" s="147"/>
      <c r="P86" s="147"/>
      <c r="Q86" s="147"/>
    </row>
    <row r="87" spans="1:17" x14ac:dyDescent="0.25">
      <c r="N87" s="147"/>
      <c r="O87" s="147"/>
      <c r="P87" s="147"/>
      <c r="Q87" s="147"/>
    </row>
    <row r="88" spans="1:17" x14ac:dyDescent="0.25">
      <c r="N88" s="147"/>
      <c r="O88" s="147"/>
      <c r="P88" s="147"/>
      <c r="Q88" s="147"/>
    </row>
    <row r="89" spans="1:17" x14ac:dyDescent="0.25">
      <c r="N89" s="147"/>
      <c r="O89" s="147"/>
      <c r="P89" s="147"/>
      <c r="Q89" s="147"/>
    </row>
    <row r="90" spans="1:17" x14ac:dyDescent="0.25">
      <c r="N90" s="147"/>
      <c r="O90" s="147"/>
      <c r="P90" s="147"/>
      <c r="Q90" s="147"/>
    </row>
    <row r="91" spans="1:17" x14ac:dyDescent="0.25">
      <c r="N91" s="147"/>
      <c r="O91" s="147"/>
      <c r="P91" s="147"/>
      <c r="Q91" s="147"/>
    </row>
    <row r="92" spans="1:17" x14ac:dyDescent="0.25">
      <c r="N92" s="147"/>
      <c r="O92" s="147"/>
      <c r="P92" s="147"/>
      <c r="Q92" s="147"/>
    </row>
    <row r="93" spans="1:17" x14ac:dyDescent="0.25">
      <c r="N93" s="147"/>
      <c r="O93" s="147"/>
      <c r="P93" s="147"/>
      <c r="Q93" s="147"/>
    </row>
    <row r="94" spans="1:17" x14ac:dyDescent="0.25">
      <c r="N94" s="147"/>
      <c r="O94" s="147"/>
      <c r="P94" s="147"/>
      <c r="Q94" s="147"/>
    </row>
    <row r="95" spans="1:17" x14ac:dyDescent="0.25">
      <c r="N95" s="147"/>
      <c r="O95" s="147"/>
      <c r="P95" s="147"/>
      <c r="Q95" s="147"/>
    </row>
    <row r="96" spans="1:17" x14ac:dyDescent="0.25">
      <c r="N96" s="147"/>
      <c r="O96" s="147"/>
      <c r="P96" s="147"/>
      <c r="Q96" s="147"/>
    </row>
    <row r="97" spans="14:17" x14ac:dyDescent="0.25">
      <c r="N97" s="147"/>
      <c r="O97" s="147"/>
      <c r="P97" s="147"/>
      <c r="Q97" s="147"/>
    </row>
    <row r="98" spans="14:17" x14ac:dyDescent="0.25">
      <c r="N98" s="147"/>
      <c r="O98" s="147"/>
      <c r="P98" s="147"/>
      <c r="Q98" s="147"/>
    </row>
    <row r="99" spans="14:17" x14ac:dyDescent="0.25">
      <c r="N99" s="147"/>
      <c r="O99" s="147"/>
      <c r="P99" s="147"/>
      <c r="Q99" s="147"/>
    </row>
    <row r="100" spans="14:17" x14ac:dyDescent="0.25">
      <c r="N100" s="147"/>
      <c r="O100" s="147"/>
      <c r="P100" s="147"/>
      <c r="Q100" s="147"/>
    </row>
    <row r="101" spans="14:17" x14ac:dyDescent="0.25">
      <c r="N101" s="147"/>
      <c r="O101" s="147"/>
      <c r="P101" s="147"/>
      <c r="Q101" s="147"/>
    </row>
    <row r="102" spans="14:17" x14ac:dyDescent="0.25">
      <c r="N102" s="147"/>
      <c r="O102" s="147"/>
      <c r="P102" s="147"/>
      <c r="Q102" s="147"/>
    </row>
    <row r="103" spans="14:17" x14ac:dyDescent="0.25">
      <c r="N103" s="147"/>
      <c r="O103" s="147"/>
      <c r="P103" s="147"/>
      <c r="Q103" s="147"/>
    </row>
    <row r="104" spans="14:17" x14ac:dyDescent="0.25">
      <c r="N104" s="147"/>
      <c r="O104" s="147"/>
      <c r="P104" s="147"/>
      <c r="Q104" s="147"/>
    </row>
    <row r="105" spans="14:17" x14ac:dyDescent="0.25">
      <c r="N105" s="147"/>
      <c r="O105" s="147"/>
      <c r="P105" s="147"/>
      <c r="Q105" s="147"/>
    </row>
    <row r="106" spans="14:17" x14ac:dyDescent="0.25">
      <c r="N106" s="147"/>
      <c r="O106" s="147"/>
      <c r="P106" s="147"/>
      <c r="Q106" s="147"/>
    </row>
    <row r="107" spans="14:17" x14ac:dyDescent="0.25">
      <c r="N107" s="147"/>
      <c r="O107" s="147"/>
      <c r="P107" s="147"/>
      <c r="Q107" s="147"/>
    </row>
    <row r="108" spans="14:17" x14ac:dyDescent="0.25">
      <c r="N108" s="147"/>
      <c r="O108" s="147"/>
      <c r="P108" s="147"/>
      <c r="Q108" s="147"/>
    </row>
    <row r="109" spans="14:17" x14ac:dyDescent="0.25">
      <c r="N109" s="147"/>
      <c r="O109" s="147"/>
      <c r="P109" s="147"/>
      <c r="Q109" s="147"/>
    </row>
    <row r="110" spans="14:17" x14ac:dyDescent="0.25">
      <c r="N110" s="147"/>
      <c r="O110" s="147"/>
      <c r="P110" s="147"/>
      <c r="Q110" s="147"/>
    </row>
    <row r="111" spans="14:17" x14ac:dyDescent="0.25">
      <c r="N111" s="147"/>
      <c r="O111" s="147"/>
    </row>
    <row r="112" spans="14:17" x14ac:dyDescent="0.25">
      <c r="N112" s="147"/>
      <c r="O112" s="147"/>
    </row>
    <row r="113" spans="14:15" x14ac:dyDescent="0.25">
      <c r="N113" s="147"/>
      <c r="O113" s="147"/>
    </row>
    <row r="114" spans="14:15" x14ac:dyDescent="0.25">
      <c r="N114" s="147"/>
      <c r="O114" s="147"/>
    </row>
    <row r="115" spans="14:15" x14ac:dyDescent="0.25">
      <c r="N115" s="147"/>
      <c r="O115" s="147"/>
    </row>
    <row r="116" spans="14:15" x14ac:dyDescent="0.25">
      <c r="N116" s="147"/>
      <c r="O116" s="147"/>
    </row>
    <row r="117" spans="14:15" x14ac:dyDescent="0.25">
      <c r="N117" s="147"/>
      <c r="O117" s="147"/>
    </row>
    <row r="118" spans="14:15" x14ac:dyDescent="0.25">
      <c r="N118" s="147"/>
      <c r="O118" s="147"/>
    </row>
    <row r="119" spans="14:15" x14ac:dyDescent="0.25">
      <c r="N119" s="147"/>
      <c r="O119" s="147"/>
    </row>
    <row r="120" spans="14:15" x14ac:dyDescent="0.25">
      <c r="N120" s="147"/>
      <c r="O120" s="147"/>
    </row>
    <row r="121" spans="14:15" x14ac:dyDescent="0.25">
      <c r="N121" s="147"/>
      <c r="O121" s="147"/>
    </row>
    <row r="122" spans="14:15" x14ac:dyDescent="0.25">
      <c r="N122" s="147"/>
      <c r="O122" s="147"/>
    </row>
    <row r="123" spans="14:15" x14ac:dyDescent="0.25">
      <c r="N123" s="147"/>
      <c r="O123" s="147"/>
    </row>
    <row r="124" spans="14:15" x14ac:dyDescent="0.25">
      <c r="N124" s="147"/>
      <c r="O124" s="147"/>
    </row>
    <row r="125" spans="14:15" x14ac:dyDescent="0.25">
      <c r="N125" s="147"/>
      <c r="O125" s="147"/>
    </row>
    <row r="126" spans="14:15" x14ac:dyDescent="0.25">
      <c r="N126" s="147"/>
      <c r="O126" s="147"/>
    </row>
    <row r="127" spans="14:15" x14ac:dyDescent="0.25">
      <c r="N127" s="147"/>
      <c r="O127" s="147"/>
    </row>
  </sheetData>
  <mergeCells count="223">
    <mergeCell ref="N123:O123"/>
    <mergeCell ref="N124:O124"/>
    <mergeCell ref="N125:O125"/>
    <mergeCell ref="N126:O126"/>
    <mergeCell ref="N127:O127"/>
    <mergeCell ref="N117:O117"/>
    <mergeCell ref="N118:O118"/>
    <mergeCell ref="N119:O119"/>
    <mergeCell ref="N120:O120"/>
    <mergeCell ref="N121:O121"/>
    <mergeCell ref="N122:O122"/>
    <mergeCell ref="N111:O111"/>
    <mergeCell ref="N112:O112"/>
    <mergeCell ref="N113:O113"/>
    <mergeCell ref="N114:O114"/>
    <mergeCell ref="N115:O115"/>
    <mergeCell ref="N116:O116"/>
    <mergeCell ref="N108:O108"/>
    <mergeCell ref="P108:Q108"/>
    <mergeCell ref="N109:O109"/>
    <mergeCell ref="P109:Q109"/>
    <mergeCell ref="N110:O110"/>
    <mergeCell ref="P110:Q110"/>
    <mergeCell ref="N105:O105"/>
    <mergeCell ref="P105:Q105"/>
    <mergeCell ref="N106:O106"/>
    <mergeCell ref="P106:Q106"/>
    <mergeCell ref="N107:O107"/>
    <mergeCell ref="P107:Q107"/>
    <mergeCell ref="N102:O102"/>
    <mergeCell ref="P102:Q102"/>
    <mergeCell ref="N103:O103"/>
    <mergeCell ref="P103:Q103"/>
    <mergeCell ref="N104:O104"/>
    <mergeCell ref="P104:Q104"/>
    <mergeCell ref="N99:O99"/>
    <mergeCell ref="P99:Q99"/>
    <mergeCell ref="N100:O100"/>
    <mergeCell ref="P100:Q100"/>
    <mergeCell ref="N101:O101"/>
    <mergeCell ref="P101:Q101"/>
    <mergeCell ref="N96:O96"/>
    <mergeCell ref="P96:Q96"/>
    <mergeCell ref="N97:O97"/>
    <mergeCell ref="P97:Q97"/>
    <mergeCell ref="N98:O98"/>
    <mergeCell ref="P98:Q98"/>
    <mergeCell ref="N93:O93"/>
    <mergeCell ref="P93:Q93"/>
    <mergeCell ref="N94:O94"/>
    <mergeCell ref="P94:Q94"/>
    <mergeCell ref="N95:O95"/>
    <mergeCell ref="P95:Q95"/>
    <mergeCell ref="N90:O90"/>
    <mergeCell ref="P90:Q90"/>
    <mergeCell ref="N91:O91"/>
    <mergeCell ref="P91:Q91"/>
    <mergeCell ref="N92:O92"/>
    <mergeCell ref="P92:Q92"/>
    <mergeCell ref="N88:O88"/>
    <mergeCell ref="P88:Q88"/>
    <mergeCell ref="N89:O89"/>
    <mergeCell ref="P89:Q89"/>
    <mergeCell ref="N84:O84"/>
    <mergeCell ref="P84:Q84"/>
    <mergeCell ref="N85:O85"/>
    <mergeCell ref="P85:Q85"/>
    <mergeCell ref="N86:O86"/>
    <mergeCell ref="P86:Q86"/>
    <mergeCell ref="N81:O81"/>
    <mergeCell ref="P81:Q81"/>
    <mergeCell ref="N82:O82"/>
    <mergeCell ref="P82:Q82"/>
    <mergeCell ref="N83:O83"/>
    <mergeCell ref="P83:Q83"/>
    <mergeCell ref="N80:O80"/>
    <mergeCell ref="P80:Q80"/>
    <mergeCell ref="N87:O87"/>
    <mergeCell ref="P87:Q87"/>
    <mergeCell ref="N78:O78"/>
    <mergeCell ref="P78:Q78"/>
    <mergeCell ref="N79:O79"/>
    <mergeCell ref="P79:Q79"/>
    <mergeCell ref="N75:O75"/>
    <mergeCell ref="P75:Q75"/>
    <mergeCell ref="N76:O76"/>
    <mergeCell ref="P76:Q76"/>
    <mergeCell ref="N77:O77"/>
    <mergeCell ref="P77:Q77"/>
    <mergeCell ref="N72:O72"/>
    <mergeCell ref="P72:Q72"/>
    <mergeCell ref="N73:O73"/>
    <mergeCell ref="P73:Q73"/>
    <mergeCell ref="N74:O74"/>
    <mergeCell ref="P74:Q74"/>
    <mergeCell ref="N65:O65"/>
    <mergeCell ref="P65:Q65"/>
    <mergeCell ref="N70:O70"/>
    <mergeCell ref="P70:Q70"/>
    <mergeCell ref="N71:O71"/>
    <mergeCell ref="P71:Q71"/>
    <mergeCell ref="N62:O62"/>
    <mergeCell ref="P62:Q62"/>
    <mergeCell ref="N63:O63"/>
    <mergeCell ref="P63:Q63"/>
    <mergeCell ref="N64:O64"/>
    <mergeCell ref="P64:Q64"/>
    <mergeCell ref="N59:O59"/>
    <mergeCell ref="P59:Q59"/>
    <mergeCell ref="N60:O60"/>
    <mergeCell ref="P60:Q60"/>
    <mergeCell ref="N61:O61"/>
    <mergeCell ref="P61:Q61"/>
    <mergeCell ref="N56:O56"/>
    <mergeCell ref="P56:Q56"/>
    <mergeCell ref="N57:O57"/>
    <mergeCell ref="P57:Q57"/>
    <mergeCell ref="N58:O58"/>
    <mergeCell ref="P58:Q58"/>
    <mergeCell ref="N53:O53"/>
    <mergeCell ref="P53:Q53"/>
    <mergeCell ref="N54:O54"/>
    <mergeCell ref="P54:Q54"/>
    <mergeCell ref="N55:O55"/>
    <mergeCell ref="P55:Q55"/>
    <mergeCell ref="N44:O44"/>
    <mergeCell ref="P44:Q44"/>
    <mergeCell ref="N45:O45"/>
    <mergeCell ref="P45:Q45"/>
    <mergeCell ref="N50:O50"/>
    <mergeCell ref="P50:Q50"/>
    <mergeCell ref="N51:O51"/>
    <mergeCell ref="P51:Q51"/>
    <mergeCell ref="N52:O52"/>
    <mergeCell ref="P52:Q52"/>
    <mergeCell ref="N49:O49"/>
    <mergeCell ref="P49:Q49"/>
    <mergeCell ref="N46:O46"/>
    <mergeCell ref="P46:Q46"/>
    <mergeCell ref="N47:O47"/>
    <mergeCell ref="P47:Q47"/>
    <mergeCell ref="N48:O48"/>
    <mergeCell ref="P48:Q48"/>
    <mergeCell ref="N37:O37"/>
    <mergeCell ref="P37:Q37"/>
    <mergeCell ref="N39:O39"/>
    <mergeCell ref="P39:Q39"/>
    <mergeCell ref="N40:O40"/>
    <mergeCell ref="P40:Q40"/>
    <mergeCell ref="N41:O41"/>
    <mergeCell ref="P41:Q41"/>
    <mergeCell ref="N42:O42"/>
    <mergeCell ref="P42:Q42"/>
    <mergeCell ref="N29:O29"/>
    <mergeCell ref="P29:Q29"/>
    <mergeCell ref="N30:O30"/>
    <mergeCell ref="P30:Q30"/>
    <mergeCell ref="N31:O31"/>
    <mergeCell ref="P31:Q31"/>
    <mergeCell ref="N32:O32"/>
    <mergeCell ref="P32:Q32"/>
    <mergeCell ref="N34:O34"/>
    <mergeCell ref="P34:Q34"/>
    <mergeCell ref="N26:O26"/>
    <mergeCell ref="P26:Q26"/>
    <mergeCell ref="N24:O24"/>
    <mergeCell ref="P24:Q24"/>
    <mergeCell ref="N25:O25"/>
    <mergeCell ref="P25:Q25"/>
    <mergeCell ref="N27:O27"/>
    <mergeCell ref="P27:Q27"/>
    <mergeCell ref="N28:O28"/>
    <mergeCell ref="P28:Q28"/>
    <mergeCell ref="N19:O19"/>
    <mergeCell ref="P19:Q19"/>
    <mergeCell ref="N20:O20"/>
    <mergeCell ref="P20:Q20"/>
    <mergeCell ref="N21:O21"/>
    <mergeCell ref="P21:Q21"/>
    <mergeCell ref="N22:O22"/>
    <mergeCell ref="P22:Q22"/>
    <mergeCell ref="N23:O23"/>
    <mergeCell ref="P23:Q23"/>
    <mergeCell ref="N11:O11"/>
    <mergeCell ref="P11:Q11"/>
    <mergeCell ref="N12:O12"/>
    <mergeCell ref="P12:Q12"/>
    <mergeCell ref="N13:O13"/>
    <mergeCell ref="P13:Q13"/>
    <mergeCell ref="N14:O14"/>
    <mergeCell ref="P14:Q14"/>
    <mergeCell ref="N15:O15"/>
    <mergeCell ref="P15:Q15"/>
    <mergeCell ref="N8:O8"/>
    <mergeCell ref="P8:Q8"/>
    <mergeCell ref="N9:O9"/>
    <mergeCell ref="P9:Q9"/>
    <mergeCell ref="D5:D7"/>
    <mergeCell ref="G6:G7"/>
    <mergeCell ref="H6:H7"/>
    <mergeCell ref="E5:H5"/>
    <mergeCell ref="N10:O10"/>
    <mergeCell ref="P10:Q10"/>
    <mergeCell ref="A5:A7"/>
    <mergeCell ref="B5:B7"/>
    <mergeCell ref="C5:C7"/>
    <mergeCell ref="N5:O5"/>
    <mergeCell ref="P5:Q5"/>
    <mergeCell ref="N6:O6"/>
    <mergeCell ref="P6:Q6"/>
    <mergeCell ref="N7:O7"/>
    <mergeCell ref="P7:Q7"/>
    <mergeCell ref="E6:E7"/>
    <mergeCell ref="F6:F7"/>
    <mergeCell ref="N1:O1"/>
    <mergeCell ref="P1:Q1"/>
    <mergeCell ref="N2:O2"/>
    <mergeCell ref="P2:Q2"/>
    <mergeCell ref="A3:H3"/>
    <mergeCell ref="N3:O3"/>
    <mergeCell ref="P3:Q3"/>
    <mergeCell ref="N4:O4"/>
    <mergeCell ref="P4:Q4"/>
  </mergeCells>
  <pageMargins left="1.0236220472440944" right="0" top="0.35433070866141736" bottom="0" header="0.31496062992125984" footer="0.31496062992125984"/>
  <pageSetup paperSize="9" scale="53" orientation="portrait" r:id="rId1"/>
  <rowBreaks count="2" manualBreakCount="2">
    <brk id="44" max="7" man="1"/>
    <brk id="8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view="pageBreakPreview" topLeftCell="A20" zoomScaleNormal="100" zoomScaleSheetLayoutView="100" workbookViewId="0">
      <selection activeCell="C39" sqref="C39"/>
    </sheetView>
  </sheetViews>
  <sheetFormatPr defaultRowHeight="15" x14ac:dyDescent="0.25"/>
  <cols>
    <col min="1" max="1" width="6.85546875" style="5" customWidth="1"/>
    <col min="2" max="2" width="40.85546875" style="5" customWidth="1"/>
    <col min="3" max="3" width="6.5703125" style="5" customWidth="1"/>
    <col min="4" max="4" width="6.28515625" style="5" customWidth="1"/>
    <col min="5" max="5" width="15.5703125" style="5" customWidth="1"/>
    <col min="6" max="6" width="15.42578125" style="5" customWidth="1"/>
    <col min="7" max="7" width="13.85546875" style="5" customWidth="1"/>
    <col min="8" max="8" width="12" style="5" customWidth="1"/>
    <col min="9" max="9" width="15.28515625" style="5" customWidth="1"/>
    <col min="10" max="13" width="9.140625" style="5"/>
    <col min="14" max="14" width="14" style="5" customWidth="1"/>
    <col min="15" max="16384" width="9.140625" style="5"/>
  </cols>
  <sheetData>
    <row r="1" spans="1:16" ht="16.5" customHeight="1" x14ac:dyDescent="0.25">
      <c r="M1" s="147"/>
      <c r="N1" s="147"/>
      <c r="O1" s="147"/>
      <c r="P1" s="147"/>
    </row>
    <row r="2" spans="1:16" ht="15.75" customHeight="1" x14ac:dyDescent="0.3">
      <c r="A2" s="148" t="s">
        <v>243</v>
      </c>
      <c r="B2" s="148"/>
      <c r="C2" s="148"/>
      <c r="D2" s="148"/>
      <c r="E2" s="148"/>
      <c r="F2" s="148"/>
      <c r="G2" s="148"/>
      <c r="H2" s="148"/>
      <c r="I2" s="41"/>
      <c r="M2" s="147"/>
      <c r="N2" s="147"/>
      <c r="O2" s="147"/>
      <c r="P2" s="147"/>
    </row>
    <row r="3" spans="1:16" ht="15" customHeight="1" x14ac:dyDescent="0.3">
      <c r="B3" s="148"/>
      <c r="C3" s="148"/>
      <c r="D3" s="148"/>
      <c r="E3" s="148"/>
      <c r="F3" s="148"/>
      <c r="G3" s="148"/>
      <c r="H3" s="41"/>
      <c r="I3" s="41"/>
      <c r="M3" s="147"/>
      <c r="N3" s="147"/>
      <c r="O3" s="147"/>
      <c r="P3" s="147"/>
    </row>
    <row r="4" spans="1:16" ht="15" customHeight="1" x14ac:dyDescent="0.25">
      <c r="A4" s="165" t="s">
        <v>10</v>
      </c>
      <c r="B4" s="155" t="s">
        <v>11</v>
      </c>
      <c r="C4" s="155" t="s">
        <v>245</v>
      </c>
      <c r="D4" s="155" t="s">
        <v>21</v>
      </c>
      <c r="E4" s="162" t="s">
        <v>210</v>
      </c>
      <c r="F4" s="163"/>
      <c r="G4" s="163"/>
      <c r="H4" s="164"/>
      <c r="I4" s="14"/>
      <c r="M4" s="147"/>
      <c r="N4" s="147"/>
      <c r="O4" s="147"/>
      <c r="P4" s="147"/>
    </row>
    <row r="5" spans="1:16" ht="76.5" customHeight="1" x14ac:dyDescent="0.25">
      <c r="A5" s="166"/>
      <c r="B5" s="156"/>
      <c r="C5" s="156"/>
      <c r="D5" s="156"/>
      <c r="E5" s="88" t="s">
        <v>187</v>
      </c>
      <c r="F5" s="88" t="s">
        <v>247</v>
      </c>
      <c r="G5" s="88" t="s">
        <v>248</v>
      </c>
      <c r="H5" s="88" t="s">
        <v>188</v>
      </c>
      <c r="I5" s="14"/>
      <c r="M5" s="147"/>
      <c r="N5" s="147"/>
      <c r="O5" s="147"/>
      <c r="P5" s="147"/>
    </row>
    <row r="6" spans="1:16" ht="12.75" customHeight="1" x14ac:dyDescent="0.25">
      <c r="A6" s="51">
        <v>1</v>
      </c>
      <c r="B6" s="32">
        <v>2</v>
      </c>
      <c r="C6" s="32">
        <v>3</v>
      </c>
      <c r="D6" s="32">
        <v>4</v>
      </c>
      <c r="E6" s="80">
        <v>5</v>
      </c>
      <c r="F6" s="80">
        <v>6</v>
      </c>
      <c r="G6" s="80">
        <v>7</v>
      </c>
      <c r="H6" s="80">
        <v>8</v>
      </c>
      <c r="I6" s="14"/>
      <c r="M6" s="147"/>
      <c r="N6" s="147"/>
      <c r="O6" s="147"/>
      <c r="P6" s="147"/>
    </row>
    <row r="7" spans="1:16" ht="36.75" customHeight="1" x14ac:dyDescent="0.25">
      <c r="A7" s="51">
        <v>1</v>
      </c>
      <c r="B7" s="90" t="s">
        <v>244</v>
      </c>
      <c r="C7" s="17" t="s">
        <v>246</v>
      </c>
      <c r="D7" s="12" t="s">
        <v>55</v>
      </c>
      <c r="E7" s="35"/>
      <c r="F7" s="35"/>
      <c r="G7" s="65"/>
      <c r="H7" s="93"/>
      <c r="I7" s="14"/>
      <c r="M7" s="147"/>
      <c r="N7" s="147"/>
      <c r="O7" s="147"/>
      <c r="P7" s="147"/>
    </row>
    <row r="8" spans="1:16" ht="269.25" customHeight="1" x14ac:dyDescent="0.25">
      <c r="A8" s="51" t="s">
        <v>250</v>
      </c>
      <c r="B8" s="16" t="s">
        <v>249</v>
      </c>
      <c r="C8" s="30" t="s">
        <v>149</v>
      </c>
      <c r="D8" s="31">
        <v>2018</v>
      </c>
      <c r="E8" s="29"/>
      <c r="F8" s="29"/>
      <c r="G8" s="92"/>
      <c r="H8" s="93"/>
      <c r="I8" s="14"/>
      <c r="M8" s="147"/>
      <c r="N8" s="147"/>
      <c r="O8" s="147"/>
      <c r="P8" s="147"/>
    </row>
    <row r="9" spans="1:16" ht="78" customHeight="1" x14ac:dyDescent="0.25">
      <c r="A9" s="51" t="s">
        <v>251</v>
      </c>
      <c r="B9" s="16" t="s">
        <v>252</v>
      </c>
      <c r="C9" s="29"/>
      <c r="D9" s="29"/>
      <c r="E9" s="29"/>
      <c r="F9" s="29"/>
      <c r="G9" s="92"/>
      <c r="H9" s="93"/>
      <c r="I9" s="14"/>
      <c r="M9" s="147"/>
      <c r="N9" s="147"/>
      <c r="O9" s="147"/>
      <c r="P9" s="147"/>
    </row>
    <row r="10" spans="1:16" ht="66.75" customHeight="1" x14ac:dyDescent="0.25">
      <c r="A10" s="51" t="s">
        <v>253</v>
      </c>
      <c r="B10" s="16" t="s">
        <v>254</v>
      </c>
      <c r="C10" s="31">
        <v>1002</v>
      </c>
      <c r="D10" s="29">
        <v>2018</v>
      </c>
      <c r="E10" s="29"/>
      <c r="F10" s="29"/>
      <c r="G10" s="92"/>
      <c r="H10" s="93"/>
      <c r="I10" s="14"/>
      <c r="M10" s="147"/>
      <c r="N10" s="147"/>
      <c r="O10" s="147"/>
      <c r="P10" s="147"/>
    </row>
    <row r="11" spans="1:16" ht="64.5" customHeight="1" x14ac:dyDescent="0.25">
      <c r="A11" s="51" t="s">
        <v>255</v>
      </c>
      <c r="B11" s="16" t="s">
        <v>256</v>
      </c>
      <c r="C11" s="31">
        <v>1003</v>
      </c>
      <c r="D11" s="29">
        <v>2018</v>
      </c>
      <c r="E11" s="29"/>
      <c r="F11" s="29"/>
      <c r="G11" s="92"/>
      <c r="H11" s="93"/>
      <c r="I11" s="14"/>
      <c r="M11" s="147"/>
      <c r="N11" s="147"/>
      <c r="O11" s="147"/>
      <c r="P11" s="147"/>
    </row>
    <row r="12" spans="1:16" ht="73.5" customHeight="1" x14ac:dyDescent="0.25">
      <c r="A12" s="51" t="s">
        <v>257</v>
      </c>
      <c r="B12" s="16" t="s">
        <v>258</v>
      </c>
      <c r="C12" s="12">
        <v>2001</v>
      </c>
      <c r="D12" s="12">
        <v>2019</v>
      </c>
      <c r="E12" s="35"/>
      <c r="F12" s="35"/>
      <c r="G12" s="63"/>
      <c r="H12" s="93"/>
      <c r="I12" s="14"/>
      <c r="M12" s="147"/>
      <c r="N12" s="147"/>
      <c r="O12" s="147"/>
      <c r="P12" s="147"/>
    </row>
    <row r="13" spans="1:16" ht="12" hidden="1" customHeight="1" x14ac:dyDescent="0.25">
      <c r="A13" s="51">
        <v>7</v>
      </c>
      <c r="B13" s="16" t="s">
        <v>19</v>
      </c>
      <c r="C13" s="10"/>
      <c r="D13" s="10"/>
      <c r="E13" s="10"/>
      <c r="F13" s="10"/>
      <c r="G13" s="63"/>
      <c r="H13" s="93"/>
      <c r="I13" s="14"/>
      <c r="M13" s="147"/>
      <c r="N13" s="147"/>
      <c r="O13" s="147"/>
      <c r="P13" s="147"/>
    </row>
    <row r="14" spans="1:16" ht="53.25" customHeight="1" x14ac:dyDescent="0.25">
      <c r="A14" s="51" t="s">
        <v>259</v>
      </c>
      <c r="B14" s="16" t="s">
        <v>260</v>
      </c>
      <c r="C14" s="12"/>
      <c r="D14" s="12">
        <v>2019</v>
      </c>
      <c r="E14" s="35"/>
      <c r="F14" s="35"/>
      <c r="G14" s="63"/>
      <c r="H14" s="93"/>
      <c r="I14" s="14"/>
      <c r="M14" s="147"/>
      <c r="N14" s="147"/>
      <c r="O14" s="147"/>
      <c r="P14" s="147"/>
    </row>
    <row r="15" spans="1:16" ht="49.5" customHeight="1" x14ac:dyDescent="0.25">
      <c r="A15" s="51" t="s">
        <v>261</v>
      </c>
      <c r="B15" s="16" t="s">
        <v>262</v>
      </c>
      <c r="C15" s="12"/>
      <c r="D15" s="12">
        <v>2019</v>
      </c>
      <c r="E15" s="35"/>
      <c r="F15" s="35"/>
      <c r="G15" s="63"/>
      <c r="H15" s="93"/>
      <c r="I15" s="14"/>
      <c r="M15" s="58"/>
      <c r="N15" s="58"/>
      <c r="O15" s="58"/>
      <c r="P15" s="58"/>
    </row>
    <row r="16" spans="1:16" ht="58.5" customHeight="1" x14ac:dyDescent="0.25">
      <c r="A16" s="10" t="s">
        <v>263</v>
      </c>
      <c r="B16" s="15" t="s">
        <v>264</v>
      </c>
      <c r="C16" s="10"/>
      <c r="D16" s="10"/>
      <c r="E16" s="10"/>
      <c r="F16" s="10"/>
      <c r="G16" s="10"/>
      <c r="H16" s="89"/>
      <c r="M16" s="147"/>
      <c r="N16" s="147"/>
      <c r="O16" s="147"/>
      <c r="P16" s="147"/>
    </row>
    <row r="17" spans="1:16" ht="45" x14ac:dyDescent="0.25">
      <c r="A17" s="10" t="s">
        <v>265</v>
      </c>
      <c r="B17" s="16" t="s">
        <v>260</v>
      </c>
      <c r="C17" s="10"/>
      <c r="D17" s="10"/>
      <c r="E17" s="10"/>
      <c r="F17" s="10"/>
      <c r="G17" s="10"/>
      <c r="H17" s="89"/>
      <c r="M17" s="147"/>
      <c r="N17" s="147"/>
      <c r="O17" s="147"/>
      <c r="P17" s="147"/>
    </row>
    <row r="18" spans="1:16" ht="30" x14ac:dyDescent="0.25">
      <c r="A18" s="10" t="s">
        <v>266</v>
      </c>
      <c r="B18" s="16" t="s">
        <v>262</v>
      </c>
      <c r="C18" s="10"/>
      <c r="D18" s="10"/>
      <c r="E18" s="10"/>
      <c r="F18" s="10"/>
      <c r="G18" s="10"/>
      <c r="H18" s="89"/>
      <c r="M18" s="147"/>
      <c r="N18" s="147"/>
      <c r="O18" s="147"/>
      <c r="P18" s="147"/>
    </row>
    <row r="19" spans="1:16" ht="30" x14ac:dyDescent="0.25">
      <c r="A19" s="10" t="s">
        <v>267</v>
      </c>
      <c r="B19" s="15" t="s">
        <v>268</v>
      </c>
      <c r="C19" s="10"/>
      <c r="D19" s="10"/>
      <c r="E19" s="10"/>
      <c r="F19" s="10"/>
      <c r="G19" s="10"/>
      <c r="H19" s="89"/>
      <c r="M19" s="147"/>
      <c r="N19" s="147"/>
      <c r="O19" s="147"/>
      <c r="P19" s="147"/>
    </row>
    <row r="20" spans="1:16" ht="30" x14ac:dyDescent="0.25">
      <c r="A20" s="10" t="s">
        <v>269</v>
      </c>
      <c r="B20" s="15" t="s">
        <v>270</v>
      </c>
      <c r="C20" s="10"/>
      <c r="D20" s="10"/>
      <c r="E20" s="10"/>
      <c r="F20" s="10"/>
      <c r="G20" s="10"/>
      <c r="H20" s="89"/>
      <c r="M20" s="147"/>
      <c r="N20" s="147"/>
      <c r="O20" s="147"/>
      <c r="P20" s="147"/>
    </row>
    <row r="21" spans="1:16" ht="45" x14ac:dyDescent="0.25">
      <c r="A21" s="10" t="s">
        <v>271</v>
      </c>
      <c r="B21" s="16" t="s">
        <v>260</v>
      </c>
      <c r="C21" s="10"/>
      <c r="D21" s="10"/>
      <c r="E21" s="10"/>
      <c r="F21" s="10"/>
      <c r="G21" s="10"/>
      <c r="H21" s="89"/>
      <c r="M21" s="147"/>
      <c r="N21" s="147"/>
      <c r="O21" s="147"/>
      <c r="P21" s="147"/>
    </row>
    <row r="22" spans="1:16" ht="30" x14ac:dyDescent="0.25">
      <c r="A22" s="10" t="s">
        <v>272</v>
      </c>
      <c r="B22" s="16" t="s">
        <v>262</v>
      </c>
      <c r="C22" s="10"/>
      <c r="D22" s="10"/>
      <c r="E22" s="10"/>
      <c r="F22" s="10"/>
      <c r="G22" s="10"/>
      <c r="H22" s="89"/>
      <c r="M22" s="147"/>
      <c r="N22" s="147"/>
      <c r="O22" s="147"/>
      <c r="P22" s="147"/>
    </row>
    <row r="23" spans="1:16" ht="30" x14ac:dyDescent="0.25">
      <c r="A23" s="10" t="s">
        <v>273</v>
      </c>
      <c r="B23" s="15" t="s">
        <v>274</v>
      </c>
      <c r="C23" s="10"/>
      <c r="D23" s="10"/>
      <c r="E23" s="10"/>
      <c r="F23" s="10"/>
      <c r="G23" s="10"/>
      <c r="H23" s="89"/>
      <c r="M23" s="147"/>
      <c r="N23" s="147"/>
      <c r="O23" s="147"/>
      <c r="P23" s="147"/>
    </row>
    <row r="24" spans="1:16" ht="45" x14ac:dyDescent="0.25">
      <c r="A24" s="10" t="s">
        <v>275</v>
      </c>
      <c r="B24" s="16" t="s">
        <v>260</v>
      </c>
      <c r="C24" s="10"/>
      <c r="D24" s="10"/>
      <c r="E24" s="10"/>
      <c r="F24" s="10"/>
      <c r="G24" s="10"/>
      <c r="H24" s="89"/>
      <c r="M24" s="147"/>
      <c r="N24" s="147"/>
      <c r="O24" s="147"/>
      <c r="P24" s="147"/>
    </row>
    <row r="25" spans="1:16" ht="30" x14ac:dyDescent="0.25">
      <c r="A25" s="10" t="s">
        <v>276</v>
      </c>
      <c r="B25" s="16" t="s">
        <v>262</v>
      </c>
      <c r="C25" s="10"/>
      <c r="D25" s="10"/>
      <c r="E25" s="10"/>
      <c r="F25" s="10"/>
      <c r="G25" s="10"/>
      <c r="H25" s="89"/>
      <c r="M25" s="147"/>
      <c r="N25" s="147"/>
      <c r="O25" s="147"/>
      <c r="P25" s="147"/>
    </row>
    <row r="26" spans="1:16" ht="75" x14ac:dyDescent="0.25">
      <c r="A26" s="51" t="s">
        <v>23</v>
      </c>
      <c r="B26" s="15" t="s">
        <v>277</v>
      </c>
      <c r="C26" s="10"/>
      <c r="D26" s="10"/>
      <c r="E26" s="10"/>
      <c r="F26" s="10"/>
      <c r="G26" s="10"/>
      <c r="H26" s="89"/>
      <c r="M26" s="147"/>
      <c r="N26" s="147"/>
      <c r="O26" s="147"/>
      <c r="P26" s="147"/>
    </row>
    <row r="27" spans="1:16" x14ac:dyDescent="0.25">
      <c r="A27" s="51"/>
      <c r="B27" s="15" t="s">
        <v>278</v>
      </c>
      <c r="C27" s="10"/>
      <c r="D27" s="10"/>
      <c r="E27" s="10"/>
      <c r="F27" s="10"/>
      <c r="G27" s="10"/>
      <c r="H27" s="89"/>
      <c r="M27" s="147"/>
      <c r="N27" s="147"/>
      <c r="O27" s="147"/>
      <c r="P27" s="147"/>
    </row>
    <row r="28" spans="1:16" ht="75" x14ac:dyDescent="0.25">
      <c r="A28" s="51" t="s">
        <v>279</v>
      </c>
      <c r="B28" s="15" t="s">
        <v>280</v>
      </c>
      <c r="C28" s="10"/>
      <c r="D28" s="10"/>
      <c r="E28" s="10"/>
      <c r="F28" s="10"/>
      <c r="G28" s="10"/>
      <c r="H28" s="89"/>
      <c r="M28" s="147"/>
      <c r="N28" s="147"/>
      <c r="O28" s="147"/>
      <c r="P28" s="147"/>
    </row>
    <row r="29" spans="1:16" x14ac:dyDescent="0.25">
      <c r="A29" s="51"/>
      <c r="B29" s="15" t="s">
        <v>278</v>
      </c>
      <c r="C29" s="10"/>
      <c r="D29" s="10"/>
      <c r="E29" s="10"/>
      <c r="F29" s="10"/>
      <c r="G29" s="10"/>
      <c r="H29" s="89"/>
      <c r="M29" s="147"/>
      <c r="N29" s="147"/>
      <c r="O29" s="147"/>
      <c r="P29" s="147"/>
    </row>
    <row r="30" spans="1:16" x14ac:dyDescent="0.25">
      <c r="M30" s="147"/>
      <c r="N30" s="147"/>
    </row>
    <row r="31" spans="1:16" ht="30.75" customHeight="1" x14ac:dyDescent="0.25">
      <c r="A31" s="161" t="s">
        <v>281</v>
      </c>
      <c r="B31" s="161"/>
      <c r="C31" s="94"/>
      <c r="D31" s="94"/>
      <c r="E31" s="94"/>
      <c r="F31" s="161" t="s">
        <v>409</v>
      </c>
      <c r="G31" s="161"/>
      <c r="H31" s="161"/>
      <c r="M31" s="147"/>
      <c r="N31" s="147"/>
    </row>
    <row r="32" spans="1:16" ht="15.75" x14ac:dyDescent="0.25">
      <c r="A32" s="74"/>
      <c r="B32" s="74"/>
      <c r="C32" s="94"/>
      <c r="D32" s="94"/>
      <c r="E32" s="94"/>
      <c r="F32" s="160" t="s">
        <v>25</v>
      </c>
      <c r="G32" s="160"/>
      <c r="H32" s="160"/>
      <c r="M32" s="147"/>
      <c r="N32" s="147"/>
    </row>
    <row r="33" spans="1:14" ht="15.75" x14ac:dyDescent="0.25">
      <c r="A33" s="74"/>
      <c r="B33" s="74"/>
      <c r="C33" s="94"/>
      <c r="D33" s="94"/>
      <c r="E33" s="94"/>
      <c r="F33" s="94"/>
      <c r="G33" s="94"/>
      <c r="H33" s="94"/>
      <c r="M33" s="147"/>
      <c r="N33" s="147"/>
    </row>
    <row r="34" spans="1:14" ht="31.5" customHeight="1" x14ac:dyDescent="0.25">
      <c r="A34" s="161" t="s">
        <v>24</v>
      </c>
      <c r="B34" s="161"/>
      <c r="C34" s="94"/>
      <c r="D34" s="94"/>
      <c r="E34" s="94"/>
      <c r="F34" s="161" t="s">
        <v>282</v>
      </c>
      <c r="G34" s="161"/>
      <c r="H34" s="161"/>
      <c r="M34" s="147"/>
      <c r="N34" s="147"/>
    </row>
    <row r="35" spans="1:14" ht="15.75" x14ac:dyDescent="0.25">
      <c r="A35" s="74"/>
      <c r="B35" s="74"/>
      <c r="C35" s="94"/>
      <c r="D35" s="94"/>
      <c r="E35" s="94"/>
      <c r="F35" s="160" t="s">
        <v>25</v>
      </c>
      <c r="G35" s="160"/>
      <c r="H35" s="160"/>
      <c r="M35" s="147"/>
      <c r="N35" s="147"/>
    </row>
    <row r="36" spans="1:14" ht="15.75" x14ac:dyDescent="0.25">
      <c r="A36" s="74"/>
      <c r="B36" s="74"/>
      <c r="C36" s="94"/>
      <c r="D36" s="94"/>
      <c r="E36" s="94"/>
      <c r="F36" s="94"/>
      <c r="G36" s="94"/>
      <c r="H36" s="94"/>
      <c r="M36" s="147"/>
      <c r="N36" s="147"/>
    </row>
    <row r="37" spans="1:14" ht="15.75" x14ac:dyDescent="0.25">
      <c r="A37" s="161" t="s">
        <v>283</v>
      </c>
      <c r="B37" s="161"/>
      <c r="C37" s="94"/>
      <c r="D37" s="94"/>
      <c r="E37" s="94"/>
      <c r="F37" s="161" t="s">
        <v>410</v>
      </c>
      <c r="G37" s="161"/>
      <c r="H37" s="161"/>
      <c r="M37" s="147"/>
      <c r="N37" s="147"/>
    </row>
    <row r="38" spans="1:14" ht="15.75" customHeight="1" x14ac:dyDescent="0.25">
      <c r="A38" s="161" t="s">
        <v>284</v>
      </c>
      <c r="B38" s="161"/>
      <c r="C38" s="94"/>
      <c r="D38" s="94"/>
      <c r="E38" s="94"/>
      <c r="F38" s="160" t="s">
        <v>25</v>
      </c>
      <c r="G38" s="160"/>
      <c r="H38" s="160"/>
    </row>
    <row r="39" spans="1:14" ht="15.75" customHeight="1" x14ac:dyDescent="0.25">
      <c r="A39" s="74"/>
      <c r="B39" s="74"/>
      <c r="C39" s="94"/>
      <c r="D39" s="94"/>
      <c r="E39" s="94"/>
      <c r="F39" s="95"/>
      <c r="G39" s="95"/>
      <c r="H39" s="95"/>
    </row>
    <row r="40" spans="1:14" ht="15.75" customHeight="1" x14ac:dyDescent="0.25">
      <c r="A40" s="161" t="s">
        <v>422</v>
      </c>
      <c r="B40" s="161"/>
      <c r="C40" s="161"/>
      <c r="D40" s="94"/>
      <c r="E40" s="94"/>
      <c r="F40" s="94"/>
      <c r="G40" s="94"/>
      <c r="H40" s="94"/>
    </row>
    <row r="41" spans="1:14" ht="15.75" x14ac:dyDescent="0.25">
      <c r="A41" s="74"/>
      <c r="B41" s="74"/>
      <c r="C41" s="94"/>
      <c r="D41" s="94"/>
      <c r="E41" s="94"/>
      <c r="F41" s="94"/>
      <c r="G41" s="94"/>
      <c r="H41" s="94"/>
    </row>
  </sheetData>
  <mergeCells count="82">
    <mergeCell ref="M33:N33"/>
    <mergeCell ref="M34:N34"/>
    <mergeCell ref="M35:N35"/>
    <mergeCell ref="M36:N36"/>
    <mergeCell ref="M37:N37"/>
    <mergeCell ref="M24:N24"/>
    <mergeCell ref="O24:P24"/>
    <mergeCell ref="M25:N25"/>
    <mergeCell ref="O25:P25"/>
    <mergeCell ref="M26:N26"/>
    <mergeCell ref="O26:P26"/>
    <mergeCell ref="O27:P27"/>
    <mergeCell ref="M28:N28"/>
    <mergeCell ref="O28:P28"/>
    <mergeCell ref="M29:N29"/>
    <mergeCell ref="O29:P29"/>
    <mergeCell ref="M30:N30"/>
    <mergeCell ref="M31:N31"/>
    <mergeCell ref="M32:N32"/>
    <mergeCell ref="M18:N18"/>
    <mergeCell ref="O18:P18"/>
    <mergeCell ref="M19:N19"/>
    <mergeCell ref="O19:P19"/>
    <mergeCell ref="M20:N20"/>
    <mergeCell ref="O20:P20"/>
    <mergeCell ref="M21:N21"/>
    <mergeCell ref="O21:P21"/>
    <mergeCell ref="M22:N22"/>
    <mergeCell ref="O22:P22"/>
    <mergeCell ref="M23:N23"/>
    <mergeCell ref="O23:P23"/>
    <mergeCell ref="M27:N27"/>
    <mergeCell ref="M6:N6"/>
    <mergeCell ref="O6:P6"/>
    <mergeCell ref="M7:N7"/>
    <mergeCell ref="O7:P7"/>
    <mergeCell ref="M17:N17"/>
    <mergeCell ref="O17:P17"/>
    <mergeCell ref="M14:N14"/>
    <mergeCell ref="O14:P14"/>
    <mergeCell ref="M16:N16"/>
    <mergeCell ref="O16:P16"/>
    <mergeCell ref="M11:N11"/>
    <mergeCell ref="O11:P11"/>
    <mergeCell ref="M12:N12"/>
    <mergeCell ref="O12:P12"/>
    <mergeCell ref="M13:N13"/>
    <mergeCell ref="O13:P13"/>
    <mergeCell ref="M8:N8"/>
    <mergeCell ref="O8:P8"/>
    <mergeCell ref="M9:N9"/>
    <mergeCell ref="O9:P9"/>
    <mergeCell ref="M10:N10"/>
    <mergeCell ref="O10:P10"/>
    <mergeCell ref="M1:N1"/>
    <mergeCell ref="O1:P1"/>
    <mergeCell ref="B3:G3"/>
    <mergeCell ref="M3:N3"/>
    <mergeCell ref="O3:P3"/>
    <mergeCell ref="M2:N2"/>
    <mergeCell ref="O2:P2"/>
    <mergeCell ref="O4:P4"/>
    <mergeCell ref="M4:N4"/>
    <mergeCell ref="D4:D5"/>
    <mergeCell ref="C4:C5"/>
    <mergeCell ref="B4:B5"/>
    <mergeCell ref="O5:P5"/>
    <mergeCell ref="M5:N5"/>
    <mergeCell ref="F38:H38"/>
    <mergeCell ref="A40:C40"/>
    <mergeCell ref="A38:B38"/>
    <mergeCell ref="E4:H4"/>
    <mergeCell ref="A2:H2"/>
    <mergeCell ref="A31:B31"/>
    <mergeCell ref="F31:H31"/>
    <mergeCell ref="A4:A5"/>
    <mergeCell ref="F32:H32"/>
    <mergeCell ref="A34:B34"/>
    <mergeCell ref="F34:H34"/>
    <mergeCell ref="F35:H35"/>
    <mergeCell ref="A37:B37"/>
    <mergeCell ref="F37:H37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view="pageBreakPreview" zoomScaleNormal="100" zoomScaleSheetLayoutView="100" workbookViewId="0">
      <selection activeCell="A23" sqref="A23"/>
    </sheetView>
  </sheetViews>
  <sheetFormatPr defaultRowHeight="15" x14ac:dyDescent="0.25"/>
  <cols>
    <col min="1" max="1" width="57.140625" style="5" customWidth="1"/>
    <col min="2" max="2" width="8.28515625" style="5" customWidth="1"/>
    <col min="3" max="3" width="17" style="5" customWidth="1"/>
    <col min="4" max="4" width="16.85546875" style="5" customWidth="1"/>
    <col min="5" max="5" width="17.140625" style="5" customWidth="1"/>
    <col min="6" max="7" width="15.28515625" style="5" customWidth="1"/>
    <col min="8" max="11" width="9.140625" style="5"/>
    <col min="12" max="12" width="14" style="5" customWidth="1"/>
    <col min="13" max="16384" width="9.140625" style="5"/>
  </cols>
  <sheetData>
    <row r="1" spans="1:14" ht="12.75" customHeight="1" x14ac:dyDescent="0.25">
      <c r="K1" s="147"/>
      <c r="L1" s="147"/>
      <c r="M1" s="147"/>
      <c r="N1" s="147"/>
    </row>
    <row r="2" spans="1:14" ht="40.5" customHeight="1" x14ac:dyDescent="0.3">
      <c r="A2" s="168" t="s">
        <v>285</v>
      </c>
      <c r="B2" s="168"/>
      <c r="C2" s="168"/>
      <c r="D2" s="168"/>
      <c r="E2" s="168"/>
      <c r="F2" s="6"/>
      <c r="G2" s="6"/>
      <c r="K2" s="147"/>
      <c r="L2" s="147"/>
      <c r="M2" s="147"/>
      <c r="N2" s="147"/>
    </row>
    <row r="3" spans="1:14" ht="15.75" x14ac:dyDescent="0.25">
      <c r="A3" s="11"/>
      <c r="B3" s="11"/>
      <c r="C3" s="11"/>
      <c r="D3" s="11"/>
      <c r="E3" s="11"/>
      <c r="F3" s="11"/>
      <c r="G3" s="11"/>
      <c r="K3" s="147"/>
      <c r="L3" s="147"/>
      <c r="M3" s="147"/>
      <c r="N3" s="147"/>
    </row>
    <row r="4" spans="1:14" ht="15.75" x14ac:dyDescent="0.25">
      <c r="A4" s="167" t="s">
        <v>286</v>
      </c>
      <c r="B4" s="167"/>
      <c r="C4" s="167"/>
      <c r="D4" s="167"/>
      <c r="E4" s="167"/>
      <c r="F4" s="11"/>
      <c r="G4" s="11"/>
      <c r="K4" s="64"/>
      <c r="L4" s="64"/>
      <c r="M4" s="64"/>
      <c r="N4" s="64"/>
    </row>
    <row r="5" spans="1:14" ht="15.75" x14ac:dyDescent="0.25">
      <c r="A5" s="11"/>
      <c r="B5" s="11"/>
      <c r="C5" s="11"/>
      <c r="D5" s="11"/>
      <c r="E5" s="11"/>
      <c r="F5" s="11"/>
      <c r="G5" s="11"/>
      <c r="K5" s="64"/>
      <c r="L5" s="64"/>
      <c r="M5" s="64"/>
      <c r="N5" s="64"/>
    </row>
    <row r="6" spans="1:14" ht="31.5" customHeight="1" x14ac:dyDescent="0.25">
      <c r="A6" s="160" t="s">
        <v>287</v>
      </c>
      <c r="B6" s="160"/>
      <c r="C6" s="160"/>
      <c r="D6" s="160"/>
      <c r="E6" s="160"/>
      <c r="F6" s="11"/>
      <c r="G6" s="11"/>
      <c r="K6" s="64"/>
      <c r="L6" s="64"/>
      <c r="M6" s="64"/>
      <c r="N6" s="64"/>
    </row>
    <row r="7" spans="1:14" ht="15.75" x14ac:dyDescent="0.25">
      <c r="A7" s="11"/>
      <c r="B7" s="11"/>
      <c r="C7" s="11"/>
      <c r="D7" s="11"/>
      <c r="E7" s="11"/>
      <c r="F7" s="11"/>
      <c r="G7" s="11"/>
      <c r="K7" s="64"/>
      <c r="L7" s="64"/>
      <c r="M7" s="64"/>
      <c r="N7" s="64"/>
    </row>
    <row r="8" spans="1:14" ht="17.25" customHeight="1" x14ac:dyDescent="0.25">
      <c r="A8" s="149" t="s">
        <v>11</v>
      </c>
      <c r="B8" s="152" t="s">
        <v>12</v>
      </c>
      <c r="C8" s="158" t="s">
        <v>210</v>
      </c>
      <c r="D8" s="159"/>
      <c r="E8" s="159"/>
      <c r="F8" s="73"/>
      <c r="G8" s="73"/>
      <c r="K8" s="147"/>
      <c r="L8" s="147"/>
      <c r="M8" s="147"/>
      <c r="N8" s="147"/>
    </row>
    <row r="9" spans="1:14" ht="15" customHeight="1" x14ac:dyDescent="0.25">
      <c r="A9" s="150"/>
      <c r="B9" s="153"/>
      <c r="C9" s="155" t="s">
        <v>187</v>
      </c>
      <c r="D9" s="155" t="s">
        <v>247</v>
      </c>
      <c r="E9" s="157" t="s">
        <v>248</v>
      </c>
      <c r="F9" s="13"/>
      <c r="G9" s="13"/>
      <c r="K9" s="147"/>
      <c r="L9" s="147"/>
      <c r="M9" s="147"/>
      <c r="N9" s="147"/>
    </row>
    <row r="10" spans="1:14" ht="107.25" customHeight="1" x14ac:dyDescent="0.25">
      <c r="A10" s="151"/>
      <c r="B10" s="154"/>
      <c r="C10" s="156"/>
      <c r="D10" s="156"/>
      <c r="E10" s="157"/>
      <c r="F10" s="13"/>
      <c r="G10" s="13"/>
      <c r="K10" s="147"/>
      <c r="L10" s="147"/>
      <c r="M10" s="147"/>
      <c r="N10" s="147"/>
    </row>
    <row r="11" spans="1:14" ht="16.5" customHeight="1" x14ac:dyDescent="0.25">
      <c r="A11" s="66">
        <v>1</v>
      </c>
      <c r="B11" s="75">
        <v>2</v>
      </c>
      <c r="C11" s="70">
        <v>3</v>
      </c>
      <c r="D11" s="70">
        <v>4</v>
      </c>
      <c r="E11" s="34">
        <v>5</v>
      </c>
      <c r="F11" s="13"/>
      <c r="G11" s="13"/>
      <c r="K11" s="147"/>
      <c r="L11" s="147"/>
      <c r="M11" s="147"/>
      <c r="N11" s="147"/>
    </row>
    <row r="12" spans="1:14" ht="30.75" customHeight="1" x14ac:dyDescent="0.25">
      <c r="A12" s="96" t="s">
        <v>288</v>
      </c>
      <c r="B12" s="97" t="s">
        <v>289</v>
      </c>
      <c r="C12" s="37"/>
      <c r="D12" s="37"/>
      <c r="E12" s="40"/>
      <c r="F12" s="72"/>
      <c r="G12" s="72"/>
      <c r="K12" s="147"/>
      <c r="L12" s="147"/>
      <c r="M12" s="147"/>
      <c r="N12" s="147"/>
    </row>
    <row r="13" spans="1:14" ht="45.75" customHeight="1" x14ac:dyDescent="0.25">
      <c r="A13" s="98" t="s">
        <v>290</v>
      </c>
      <c r="B13" s="97" t="s">
        <v>292</v>
      </c>
      <c r="C13" s="21"/>
      <c r="D13" s="21"/>
      <c r="E13" s="21"/>
      <c r="F13" s="72"/>
      <c r="G13" s="72"/>
      <c r="K13" s="147"/>
      <c r="L13" s="147"/>
      <c r="M13" s="147"/>
      <c r="N13" s="147"/>
    </row>
    <row r="14" spans="1:14" ht="25.5" customHeight="1" x14ac:dyDescent="0.25">
      <c r="A14" s="96" t="s">
        <v>291</v>
      </c>
      <c r="B14" s="21">
        <v>300</v>
      </c>
      <c r="C14" s="21"/>
      <c r="D14" s="21"/>
      <c r="E14" s="21"/>
      <c r="F14" s="72"/>
      <c r="G14" s="72"/>
      <c r="K14" s="147"/>
      <c r="L14" s="147"/>
      <c r="M14" s="147"/>
      <c r="N14" s="147"/>
    </row>
    <row r="15" spans="1:14" ht="46.5" customHeight="1" x14ac:dyDescent="0.25">
      <c r="A15" s="77" t="s">
        <v>327</v>
      </c>
      <c r="B15" s="17" t="s">
        <v>293</v>
      </c>
      <c r="C15" s="12"/>
      <c r="D15" s="12"/>
      <c r="E15" s="12"/>
      <c r="F15" s="72"/>
      <c r="G15" s="72"/>
      <c r="K15" s="147"/>
      <c r="L15" s="147"/>
      <c r="M15" s="147"/>
      <c r="N15" s="147"/>
    </row>
    <row r="16" spans="1:14" ht="21.75" customHeight="1" x14ac:dyDescent="0.25">
      <c r="A16" s="77" t="s">
        <v>294</v>
      </c>
      <c r="B16" s="17" t="s">
        <v>295</v>
      </c>
      <c r="C16" s="12"/>
      <c r="D16" s="12"/>
      <c r="E16" s="12"/>
      <c r="F16" s="72"/>
      <c r="G16" s="72"/>
      <c r="K16" s="147"/>
      <c r="L16" s="147"/>
      <c r="M16" s="147"/>
      <c r="N16" s="147"/>
    </row>
    <row r="17" spans="1:14" ht="30" customHeight="1" x14ac:dyDescent="0.25">
      <c r="A17" s="78" t="s">
        <v>296</v>
      </c>
      <c r="B17" s="17" t="s">
        <v>297</v>
      </c>
      <c r="C17" s="12"/>
      <c r="D17" s="12"/>
      <c r="E17" s="12"/>
      <c r="F17" s="72"/>
      <c r="G17" s="72"/>
      <c r="K17" s="147"/>
      <c r="L17" s="147"/>
      <c r="M17" s="147"/>
      <c r="N17" s="147"/>
    </row>
    <row r="18" spans="1:14" ht="32.25" customHeight="1" x14ac:dyDescent="0.25">
      <c r="A18" s="77" t="s">
        <v>298</v>
      </c>
      <c r="B18" s="17" t="s">
        <v>299</v>
      </c>
      <c r="C18" s="12"/>
      <c r="D18" s="12"/>
      <c r="E18" s="12"/>
      <c r="F18" s="72"/>
      <c r="G18" s="72"/>
      <c r="K18" s="147"/>
      <c r="L18" s="147"/>
      <c r="M18" s="147"/>
      <c r="N18" s="147"/>
    </row>
    <row r="19" spans="1:14" ht="27" customHeight="1" x14ac:dyDescent="0.25">
      <c r="A19" s="78" t="s">
        <v>300</v>
      </c>
      <c r="B19" s="17" t="s">
        <v>301</v>
      </c>
      <c r="C19" s="12"/>
      <c r="D19" s="12"/>
      <c r="E19" s="12"/>
      <c r="F19" s="72"/>
      <c r="G19" s="72"/>
      <c r="K19" s="147"/>
      <c r="L19" s="147"/>
      <c r="M19" s="147"/>
      <c r="N19" s="147"/>
    </row>
    <row r="20" spans="1:14" ht="22.5" customHeight="1" x14ac:dyDescent="0.25">
      <c r="A20" s="77" t="s">
        <v>302</v>
      </c>
      <c r="B20" s="17" t="s">
        <v>303</v>
      </c>
      <c r="C20" s="35"/>
      <c r="D20" s="35"/>
      <c r="E20" s="39"/>
      <c r="F20" s="72"/>
      <c r="G20" s="72"/>
      <c r="K20" s="147"/>
      <c r="L20" s="147"/>
      <c r="M20" s="147"/>
      <c r="N20" s="147"/>
    </row>
    <row r="21" spans="1:14" ht="59.25" customHeight="1" x14ac:dyDescent="0.25">
      <c r="A21" s="77" t="s">
        <v>328</v>
      </c>
      <c r="B21" s="17" t="s">
        <v>304</v>
      </c>
      <c r="C21" s="35"/>
      <c r="D21" s="35"/>
      <c r="E21" s="39"/>
      <c r="F21" s="72"/>
      <c r="G21" s="72"/>
      <c r="K21" s="147"/>
      <c r="L21" s="147"/>
      <c r="M21" s="147"/>
      <c r="N21" s="147"/>
    </row>
    <row r="22" spans="1:14" ht="33.75" customHeight="1" x14ac:dyDescent="0.25">
      <c r="A22" s="77" t="s">
        <v>305</v>
      </c>
      <c r="B22" s="17" t="s">
        <v>306</v>
      </c>
      <c r="C22" s="38"/>
      <c r="D22" s="38"/>
      <c r="E22" s="39"/>
      <c r="F22" s="72"/>
      <c r="G22" s="72"/>
      <c r="K22" s="147"/>
      <c r="L22" s="147"/>
      <c r="M22" s="147"/>
      <c r="N22" s="147"/>
    </row>
    <row r="23" spans="1:14" ht="34.5" customHeight="1" x14ac:dyDescent="0.25">
      <c r="A23" s="77" t="s">
        <v>307</v>
      </c>
      <c r="B23" s="17" t="s">
        <v>308</v>
      </c>
      <c r="C23" s="38"/>
      <c r="D23" s="38"/>
      <c r="E23" s="39"/>
      <c r="F23" s="72"/>
      <c r="G23" s="72"/>
      <c r="K23" s="147"/>
      <c r="L23" s="147"/>
      <c r="M23" s="147"/>
      <c r="N23" s="147"/>
    </row>
    <row r="24" spans="1:14" ht="32.25" customHeight="1" x14ac:dyDescent="0.25">
      <c r="A24" s="96" t="s">
        <v>309</v>
      </c>
      <c r="B24" s="97" t="s">
        <v>310</v>
      </c>
      <c r="C24" s="38"/>
      <c r="D24" s="38"/>
      <c r="E24" s="39"/>
      <c r="F24" s="72"/>
      <c r="G24" s="72"/>
      <c r="K24" s="147"/>
      <c r="L24" s="147"/>
      <c r="M24" s="147"/>
      <c r="N24" s="147"/>
    </row>
    <row r="25" spans="1:14" ht="47.25" customHeight="1" x14ac:dyDescent="0.25">
      <c r="A25" s="98" t="s">
        <v>311</v>
      </c>
      <c r="B25" s="97" t="s">
        <v>312</v>
      </c>
      <c r="C25" s="32"/>
      <c r="D25" s="32"/>
      <c r="E25" s="12"/>
      <c r="F25" s="72"/>
      <c r="G25" s="72"/>
      <c r="K25" s="147"/>
      <c r="L25" s="147"/>
      <c r="M25" s="147"/>
      <c r="N25" s="147"/>
    </row>
    <row r="26" spans="1:14" ht="30.75" customHeight="1" x14ac:dyDescent="0.25">
      <c r="A26" s="96" t="s">
        <v>313</v>
      </c>
      <c r="B26" s="97" t="s">
        <v>314</v>
      </c>
      <c r="C26" s="38"/>
      <c r="D26" s="32"/>
      <c r="E26" s="12"/>
      <c r="F26" s="72"/>
      <c r="G26" s="72"/>
      <c r="K26" s="147"/>
      <c r="L26" s="147"/>
      <c r="M26" s="147"/>
      <c r="N26" s="147"/>
    </row>
    <row r="27" spans="1:14" ht="0.75" hidden="1" customHeight="1" x14ac:dyDescent="0.25">
      <c r="A27" s="67" t="s">
        <v>18</v>
      </c>
      <c r="B27" s="17"/>
      <c r="C27" s="12"/>
      <c r="D27" s="12"/>
      <c r="E27" s="12"/>
      <c r="F27" s="72"/>
      <c r="G27" s="72"/>
      <c r="K27" s="147"/>
      <c r="L27" s="147"/>
      <c r="M27" s="147"/>
      <c r="N27" s="147"/>
    </row>
    <row r="28" spans="1:14" x14ac:dyDescent="0.25">
      <c r="A28" s="9"/>
      <c r="B28" s="71"/>
      <c r="C28" s="71"/>
      <c r="D28" s="71"/>
      <c r="E28" s="71"/>
      <c r="K28" s="147"/>
      <c r="L28" s="147"/>
      <c r="M28" s="147"/>
      <c r="N28" s="147"/>
    </row>
    <row r="29" spans="1:14" x14ac:dyDescent="0.25">
      <c r="A29" s="9"/>
      <c r="B29" s="9"/>
      <c r="C29" s="9"/>
      <c r="D29" s="9"/>
      <c r="E29" s="9"/>
      <c r="K29" s="147"/>
      <c r="L29" s="147"/>
      <c r="M29" s="147"/>
      <c r="N29" s="147"/>
    </row>
    <row r="30" spans="1:14" x14ac:dyDescent="0.25">
      <c r="A30" s="9"/>
      <c r="B30" s="9"/>
      <c r="C30" s="9"/>
      <c r="D30" s="9"/>
      <c r="E30" s="9"/>
      <c r="K30" s="147"/>
      <c r="L30" s="147"/>
      <c r="M30" s="147"/>
      <c r="N30" s="147"/>
    </row>
    <row r="31" spans="1:14" x14ac:dyDescent="0.25">
      <c r="A31" s="9"/>
      <c r="B31" s="9"/>
      <c r="C31" s="9"/>
      <c r="D31" s="9"/>
      <c r="E31" s="9"/>
      <c r="K31" s="147"/>
      <c r="L31" s="147"/>
      <c r="M31" s="147"/>
      <c r="N31" s="147"/>
    </row>
    <row r="32" spans="1:14" x14ac:dyDescent="0.25">
      <c r="A32" s="9"/>
      <c r="B32" s="9"/>
      <c r="C32" s="9"/>
      <c r="D32" s="9"/>
      <c r="E32" s="9"/>
      <c r="K32" s="147"/>
      <c r="L32" s="147"/>
      <c r="M32" s="147"/>
      <c r="N32" s="147"/>
    </row>
    <row r="33" spans="1:14" x14ac:dyDescent="0.25">
      <c r="A33" s="9"/>
      <c r="B33" s="9"/>
      <c r="C33" s="9"/>
      <c r="D33" s="9"/>
      <c r="E33" s="9"/>
      <c r="K33" s="147"/>
      <c r="L33" s="147"/>
      <c r="M33" s="147"/>
      <c r="N33" s="147"/>
    </row>
    <row r="34" spans="1:14" x14ac:dyDescent="0.25">
      <c r="K34" s="147"/>
      <c r="L34" s="147"/>
      <c r="M34" s="147"/>
      <c r="N34" s="147"/>
    </row>
    <row r="35" spans="1:14" x14ac:dyDescent="0.25">
      <c r="K35" s="147"/>
      <c r="L35" s="147"/>
      <c r="M35" s="147"/>
      <c r="N35" s="147"/>
    </row>
    <row r="36" spans="1:14" x14ac:dyDescent="0.25">
      <c r="K36" s="147"/>
      <c r="L36" s="147"/>
      <c r="M36" s="147"/>
      <c r="N36" s="147"/>
    </row>
    <row r="37" spans="1:14" x14ac:dyDescent="0.25">
      <c r="K37" s="147"/>
      <c r="L37" s="147"/>
      <c r="M37" s="147"/>
      <c r="N37" s="147"/>
    </row>
    <row r="38" spans="1:14" x14ac:dyDescent="0.25">
      <c r="K38" s="147"/>
      <c r="L38" s="147"/>
      <c r="M38" s="147"/>
      <c r="N38" s="147"/>
    </row>
    <row r="39" spans="1:14" x14ac:dyDescent="0.25">
      <c r="K39" s="147"/>
      <c r="L39" s="147"/>
      <c r="M39" s="147"/>
      <c r="N39" s="147"/>
    </row>
    <row r="40" spans="1:14" x14ac:dyDescent="0.25">
      <c r="K40" s="147"/>
      <c r="L40" s="147"/>
      <c r="M40" s="147"/>
      <c r="N40" s="147"/>
    </row>
    <row r="41" spans="1:14" x14ac:dyDescent="0.25">
      <c r="K41" s="147"/>
      <c r="L41" s="147"/>
      <c r="M41" s="147"/>
      <c r="N41" s="147"/>
    </row>
    <row r="42" spans="1:14" x14ac:dyDescent="0.25">
      <c r="K42" s="147"/>
      <c r="L42" s="147"/>
      <c r="M42" s="147"/>
      <c r="N42" s="147"/>
    </row>
    <row r="43" spans="1:14" x14ac:dyDescent="0.25">
      <c r="K43" s="147"/>
      <c r="L43" s="147"/>
      <c r="M43" s="147"/>
      <c r="N43" s="147"/>
    </row>
    <row r="44" spans="1:14" x14ac:dyDescent="0.25">
      <c r="K44" s="147"/>
      <c r="L44" s="147"/>
      <c r="M44" s="147"/>
      <c r="N44" s="147"/>
    </row>
    <row r="45" spans="1:14" x14ac:dyDescent="0.25">
      <c r="K45" s="147"/>
      <c r="L45" s="147"/>
      <c r="M45" s="147"/>
      <c r="N45" s="147"/>
    </row>
    <row r="46" spans="1:14" x14ac:dyDescent="0.25">
      <c r="K46" s="147"/>
      <c r="L46" s="147"/>
      <c r="M46" s="147"/>
      <c r="N46" s="147"/>
    </row>
    <row r="47" spans="1:14" x14ac:dyDescent="0.25">
      <c r="K47" s="147"/>
      <c r="L47" s="147"/>
      <c r="M47" s="147"/>
      <c r="N47" s="147"/>
    </row>
    <row r="48" spans="1:14" x14ac:dyDescent="0.25">
      <c r="K48" s="147"/>
      <c r="L48" s="147"/>
      <c r="M48" s="147"/>
      <c r="N48" s="147"/>
    </row>
    <row r="49" spans="11:14" x14ac:dyDescent="0.25">
      <c r="K49" s="147"/>
      <c r="L49" s="147"/>
      <c r="M49" s="147"/>
      <c r="N49" s="147"/>
    </row>
    <row r="50" spans="11:14" x14ac:dyDescent="0.25">
      <c r="K50" s="147"/>
      <c r="L50" s="147"/>
      <c r="M50" s="147"/>
      <c r="N50" s="147"/>
    </row>
    <row r="51" spans="11:14" x14ac:dyDescent="0.25">
      <c r="K51" s="147"/>
      <c r="L51" s="147"/>
      <c r="M51" s="147"/>
      <c r="N51" s="147"/>
    </row>
    <row r="52" spans="11:14" x14ac:dyDescent="0.25">
      <c r="K52" s="147"/>
      <c r="L52" s="147"/>
      <c r="M52" s="147"/>
      <c r="N52" s="147"/>
    </row>
    <row r="53" spans="11:14" x14ac:dyDescent="0.25">
      <c r="K53" s="147"/>
      <c r="L53" s="147"/>
      <c r="M53" s="147"/>
      <c r="N53" s="147"/>
    </row>
    <row r="54" spans="11:14" x14ac:dyDescent="0.25">
      <c r="K54" s="147"/>
      <c r="L54" s="147"/>
      <c r="M54" s="147"/>
      <c r="N54" s="147"/>
    </row>
    <row r="55" spans="11:14" x14ac:dyDescent="0.25">
      <c r="K55" s="147"/>
      <c r="L55" s="147"/>
      <c r="M55" s="147"/>
      <c r="N55" s="147"/>
    </row>
    <row r="56" spans="11:14" x14ac:dyDescent="0.25">
      <c r="K56" s="147"/>
      <c r="L56" s="147"/>
      <c r="M56" s="147"/>
      <c r="N56" s="147"/>
    </row>
    <row r="57" spans="11:14" x14ac:dyDescent="0.25">
      <c r="K57" s="147"/>
      <c r="L57" s="147"/>
      <c r="M57" s="147"/>
      <c r="N57" s="147"/>
    </row>
    <row r="58" spans="11:14" x14ac:dyDescent="0.25">
      <c r="K58" s="147"/>
      <c r="L58" s="147"/>
    </row>
    <row r="59" spans="11:14" x14ac:dyDescent="0.25">
      <c r="K59" s="147"/>
      <c r="L59" s="147"/>
    </row>
    <row r="60" spans="11:14" x14ac:dyDescent="0.25">
      <c r="K60" s="147"/>
      <c r="L60" s="147"/>
    </row>
    <row r="61" spans="11:14" x14ac:dyDescent="0.25">
      <c r="K61" s="147"/>
      <c r="L61" s="147"/>
    </row>
    <row r="62" spans="11:14" x14ac:dyDescent="0.25">
      <c r="K62" s="147"/>
      <c r="L62" s="147"/>
    </row>
    <row r="63" spans="11:14" x14ac:dyDescent="0.25">
      <c r="K63" s="147"/>
      <c r="L63" s="147"/>
    </row>
    <row r="64" spans="11:14" x14ac:dyDescent="0.25">
      <c r="K64" s="147"/>
      <c r="L64" s="147"/>
    </row>
    <row r="65" spans="11:12" x14ac:dyDescent="0.25">
      <c r="K65" s="147"/>
      <c r="L65" s="147"/>
    </row>
    <row r="66" spans="11:12" x14ac:dyDescent="0.25">
      <c r="K66" s="147"/>
      <c r="L66" s="147"/>
    </row>
    <row r="67" spans="11:12" x14ac:dyDescent="0.25">
      <c r="K67" s="147"/>
      <c r="L67" s="147"/>
    </row>
    <row r="68" spans="11:12" x14ac:dyDescent="0.25">
      <c r="K68" s="147"/>
      <c r="L68" s="147"/>
    </row>
    <row r="69" spans="11:12" x14ac:dyDescent="0.25">
      <c r="K69" s="147"/>
      <c r="L69" s="147"/>
    </row>
    <row r="70" spans="11:12" x14ac:dyDescent="0.25">
      <c r="K70" s="147"/>
      <c r="L70" s="147"/>
    </row>
    <row r="71" spans="11:12" x14ac:dyDescent="0.25">
      <c r="K71" s="147"/>
      <c r="L71" s="147"/>
    </row>
    <row r="72" spans="11:12" x14ac:dyDescent="0.25">
      <c r="K72" s="147"/>
      <c r="L72" s="147"/>
    </row>
    <row r="73" spans="11:12" x14ac:dyDescent="0.25">
      <c r="K73" s="147"/>
      <c r="L73" s="147"/>
    </row>
    <row r="74" spans="11:12" x14ac:dyDescent="0.25">
      <c r="K74" s="147"/>
      <c r="L74" s="147"/>
    </row>
  </sheetData>
  <mergeCells count="132">
    <mergeCell ref="K1:L1"/>
    <mergeCell ref="M1:N1"/>
    <mergeCell ref="A2:E2"/>
    <mergeCell ref="K2:L2"/>
    <mergeCell ref="M2:N2"/>
    <mergeCell ref="D9:D10"/>
    <mergeCell ref="E9:E10"/>
    <mergeCell ref="K9:L9"/>
    <mergeCell ref="M9:N9"/>
    <mergeCell ref="K10:L10"/>
    <mergeCell ref="M10:N10"/>
    <mergeCell ref="K3:L3"/>
    <mergeCell ref="M3:N3"/>
    <mergeCell ref="A8:A10"/>
    <mergeCell ref="B8:B10"/>
    <mergeCell ref="C8:E8"/>
    <mergeCell ref="K8:L8"/>
    <mergeCell ref="M8:N8"/>
    <mergeCell ref="C9:C10"/>
    <mergeCell ref="M14:N14"/>
    <mergeCell ref="K15:L15"/>
    <mergeCell ref="M15:N15"/>
    <mergeCell ref="K16:L16"/>
    <mergeCell ref="M16:N16"/>
    <mergeCell ref="K11:L11"/>
    <mergeCell ref="M11:N11"/>
    <mergeCell ref="K12:L12"/>
    <mergeCell ref="M12:N12"/>
    <mergeCell ref="K13:L13"/>
    <mergeCell ref="M13:N13"/>
    <mergeCell ref="M20:N20"/>
    <mergeCell ref="K21:L21"/>
    <mergeCell ref="M21:N21"/>
    <mergeCell ref="K22:L22"/>
    <mergeCell ref="M22:N22"/>
    <mergeCell ref="K17:L17"/>
    <mergeCell ref="M17:N17"/>
    <mergeCell ref="K18:L18"/>
    <mergeCell ref="M18:N18"/>
    <mergeCell ref="K19:L19"/>
    <mergeCell ref="M19:N19"/>
    <mergeCell ref="M26:N26"/>
    <mergeCell ref="K27:L27"/>
    <mergeCell ref="M27:N27"/>
    <mergeCell ref="K28:L28"/>
    <mergeCell ref="M28:N28"/>
    <mergeCell ref="K29:L29"/>
    <mergeCell ref="M29:N29"/>
    <mergeCell ref="M33:N33"/>
    <mergeCell ref="K23:L23"/>
    <mergeCell ref="M23:N23"/>
    <mergeCell ref="K24:L24"/>
    <mergeCell ref="M24:N24"/>
    <mergeCell ref="K25:L25"/>
    <mergeCell ref="M25:N25"/>
    <mergeCell ref="M34:N34"/>
    <mergeCell ref="K35:L35"/>
    <mergeCell ref="M35:N35"/>
    <mergeCell ref="K30:L30"/>
    <mergeCell ref="M30:N30"/>
    <mergeCell ref="K31:L31"/>
    <mergeCell ref="M31:N31"/>
    <mergeCell ref="K32:L32"/>
    <mergeCell ref="M32:N32"/>
    <mergeCell ref="M39:N39"/>
    <mergeCell ref="K40:L40"/>
    <mergeCell ref="M40:N40"/>
    <mergeCell ref="K41:L41"/>
    <mergeCell ref="M41:N41"/>
    <mergeCell ref="K36:L36"/>
    <mergeCell ref="M36:N36"/>
    <mergeCell ref="K37:L37"/>
    <mergeCell ref="M37:N37"/>
    <mergeCell ref="K38:L38"/>
    <mergeCell ref="M38:N38"/>
    <mergeCell ref="M45:N45"/>
    <mergeCell ref="K46:L46"/>
    <mergeCell ref="M46:N46"/>
    <mergeCell ref="K47:L47"/>
    <mergeCell ref="M47:N47"/>
    <mergeCell ref="K42:L42"/>
    <mergeCell ref="M42:N42"/>
    <mergeCell ref="K43:L43"/>
    <mergeCell ref="M43:N43"/>
    <mergeCell ref="K44:L44"/>
    <mergeCell ref="M44:N44"/>
    <mergeCell ref="M51:N51"/>
    <mergeCell ref="K52:L52"/>
    <mergeCell ref="M52:N52"/>
    <mergeCell ref="K53:L53"/>
    <mergeCell ref="M53:N53"/>
    <mergeCell ref="K48:L48"/>
    <mergeCell ref="M48:N48"/>
    <mergeCell ref="K49:L49"/>
    <mergeCell ref="M49:N49"/>
    <mergeCell ref="K50:L50"/>
    <mergeCell ref="M50:N50"/>
    <mergeCell ref="M57:N57"/>
    <mergeCell ref="K58:L58"/>
    <mergeCell ref="K59:L59"/>
    <mergeCell ref="K60:L60"/>
    <mergeCell ref="K61:L61"/>
    <mergeCell ref="K54:L54"/>
    <mergeCell ref="M54:N54"/>
    <mergeCell ref="K55:L55"/>
    <mergeCell ref="M55:N55"/>
    <mergeCell ref="K56:L56"/>
    <mergeCell ref="M56:N56"/>
    <mergeCell ref="K74:L74"/>
    <mergeCell ref="A4:E4"/>
    <mergeCell ref="A6:E6"/>
    <mergeCell ref="K68:L68"/>
    <mergeCell ref="K69:L69"/>
    <mergeCell ref="K70:L70"/>
    <mergeCell ref="K71:L71"/>
    <mergeCell ref="K72:L72"/>
    <mergeCell ref="K73:L73"/>
    <mergeCell ref="K62:L62"/>
    <mergeCell ref="K63:L63"/>
    <mergeCell ref="K64:L64"/>
    <mergeCell ref="K65:L65"/>
    <mergeCell ref="K66:L66"/>
    <mergeCell ref="K67:L67"/>
    <mergeCell ref="K57:L57"/>
    <mergeCell ref="K51:L51"/>
    <mergeCell ref="K45:L45"/>
    <mergeCell ref="K39:L39"/>
    <mergeCell ref="K33:L33"/>
    <mergeCell ref="K34:L34"/>
    <mergeCell ref="K26:L26"/>
    <mergeCell ref="K20:L20"/>
    <mergeCell ref="K14:L14"/>
  </mergeCells>
  <pageMargins left="0.7" right="0.7" top="0.75" bottom="0.75" header="0.3" footer="0.3"/>
  <pageSetup paperSize="9" scale="75" fitToHeight="0" orientation="portrait" r:id="rId1"/>
  <rowBreaks count="1" manualBreakCount="1">
    <brk id="2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view="pageBreakPreview" topLeftCell="A10" zoomScaleNormal="100" zoomScaleSheetLayoutView="100" workbookViewId="0">
      <selection activeCell="A9" sqref="A9"/>
    </sheetView>
  </sheetViews>
  <sheetFormatPr defaultRowHeight="15" x14ac:dyDescent="0.25"/>
  <cols>
    <col min="1" max="1" width="57.140625" style="5" customWidth="1"/>
    <col min="2" max="2" width="8.28515625" style="5" customWidth="1"/>
    <col min="3" max="3" width="17" style="5" customWidth="1"/>
    <col min="4" max="4" width="16.85546875" style="5" customWidth="1"/>
    <col min="5" max="5" width="17.140625" style="5" customWidth="1"/>
    <col min="6" max="7" width="15.28515625" style="5" customWidth="1"/>
    <col min="8" max="11" width="9.140625" style="5"/>
    <col min="12" max="12" width="14" style="5" customWidth="1"/>
    <col min="13" max="16384" width="9.140625" style="5"/>
  </cols>
  <sheetData>
    <row r="1" spans="1:14" ht="31.5" customHeight="1" x14ac:dyDescent="0.25">
      <c r="A1" s="160" t="s">
        <v>315</v>
      </c>
      <c r="B1" s="160"/>
      <c r="C1" s="160"/>
      <c r="D1" s="160"/>
      <c r="E1" s="160"/>
      <c r="F1" s="11"/>
      <c r="G1" s="11"/>
      <c r="K1" s="76"/>
      <c r="L1" s="76"/>
      <c r="M1" s="76"/>
      <c r="N1" s="76"/>
    </row>
    <row r="2" spans="1:14" ht="15.75" x14ac:dyDescent="0.25">
      <c r="A2" s="11"/>
      <c r="B2" s="11"/>
      <c r="C2" s="11"/>
      <c r="D2" s="11"/>
      <c r="E2" s="11"/>
      <c r="F2" s="11"/>
      <c r="G2" s="11"/>
      <c r="K2" s="76"/>
      <c r="L2" s="76"/>
      <c r="M2" s="76"/>
      <c r="N2" s="76"/>
    </row>
    <row r="3" spans="1:14" ht="17.25" customHeight="1" x14ac:dyDescent="0.25">
      <c r="A3" s="149" t="s">
        <v>11</v>
      </c>
      <c r="B3" s="152" t="s">
        <v>12</v>
      </c>
      <c r="C3" s="158" t="s">
        <v>210</v>
      </c>
      <c r="D3" s="159"/>
      <c r="E3" s="159"/>
      <c r="F3" s="82"/>
      <c r="G3" s="82"/>
      <c r="K3" s="147"/>
      <c r="L3" s="147"/>
      <c r="M3" s="147"/>
      <c r="N3" s="147"/>
    </row>
    <row r="4" spans="1:14" ht="15" customHeight="1" x14ac:dyDescent="0.25">
      <c r="A4" s="150"/>
      <c r="B4" s="153"/>
      <c r="C4" s="155" t="s">
        <v>187</v>
      </c>
      <c r="D4" s="155" t="s">
        <v>247</v>
      </c>
      <c r="E4" s="157" t="s">
        <v>248</v>
      </c>
      <c r="F4" s="13"/>
      <c r="G4" s="13"/>
      <c r="K4" s="147"/>
      <c r="L4" s="147"/>
      <c r="M4" s="147"/>
      <c r="N4" s="147"/>
    </row>
    <row r="5" spans="1:14" ht="107.25" customHeight="1" x14ac:dyDescent="0.25">
      <c r="A5" s="151"/>
      <c r="B5" s="154"/>
      <c r="C5" s="156"/>
      <c r="D5" s="156"/>
      <c r="E5" s="157"/>
      <c r="F5" s="13"/>
      <c r="G5" s="13"/>
      <c r="K5" s="147"/>
      <c r="L5" s="147"/>
      <c r="M5" s="147"/>
      <c r="N5" s="147"/>
    </row>
    <row r="6" spans="1:14" ht="16.5" customHeight="1" x14ac:dyDescent="0.25">
      <c r="A6" s="79">
        <v>1</v>
      </c>
      <c r="B6" s="84">
        <v>2</v>
      </c>
      <c r="C6" s="80">
        <v>3</v>
      </c>
      <c r="D6" s="80">
        <v>4</v>
      </c>
      <c r="E6" s="88">
        <v>5</v>
      </c>
      <c r="F6" s="13"/>
      <c r="G6" s="13"/>
      <c r="K6" s="147"/>
      <c r="L6" s="147"/>
      <c r="M6" s="147"/>
      <c r="N6" s="147"/>
    </row>
    <row r="7" spans="1:14" ht="30.75" customHeight="1" x14ac:dyDescent="0.25">
      <c r="A7" s="96" t="s">
        <v>288</v>
      </c>
      <c r="B7" s="97" t="s">
        <v>289</v>
      </c>
      <c r="C7" s="37"/>
      <c r="D7" s="37"/>
      <c r="E7" s="40"/>
      <c r="F7" s="81"/>
      <c r="G7" s="81"/>
      <c r="K7" s="147"/>
      <c r="L7" s="147"/>
      <c r="M7" s="147"/>
      <c r="N7" s="147"/>
    </row>
    <row r="8" spans="1:14" ht="45.75" customHeight="1" x14ac:dyDescent="0.25">
      <c r="A8" s="98" t="s">
        <v>290</v>
      </c>
      <c r="B8" s="97" t="s">
        <v>292</v>
      </c>
      <c r="C8" s="21"/>
      <c r="D8" s="21"/>
      <c r="E8" s="21"/>
      <c r="F8" s="81"/>
      <c r="G8" s="81"/>
      <c r="K8" s="147"/>
      <c r="L8" s="147"/>
      <c r="M8" s="147"/>
      <c r="N8" s="147"/>
    </row>
    <row r="9" spans="1:14" ht="32.25" customHeight="1" x14ac:dyDescent="0.25">
      <c r="A9" s="96" t="s">
        <v>318</v>
      </c>
      <c r="B9" s="97" t="s">
        <v>316</v>
      </c>
      <c r="C9" s="40"/>
      <c r="D9" s="40"/>
      <c r="E9" s="40"/>
      <c r="F9" s="81"/>
      <c r="G9" s="81"/>
      <c r="K9" s="147"/>
      <c r="L9" s="147"/>
      <c r="M9" s="147"/>
      <c r="N9" s="147"/>
    </row>
    <row r="10" spans="1:14" ht="59.25" customHeight="1" x14ac:dyDescent="0.25">
      <c r="A10" s="77" t="s">
        <v>317</v>
      </c>
      <c r="B10" s="17" t="s">
        <v>293</v>
      </c>
      <c r="C10" s="12"/>
      <c r="D10" s="12"/>
      <c r="E10" s="12"/>
      <c r="F10" s="81"/>
      <c r="G10" s="81"/>
      <c r="K10" s="147"/>
      <c r="L10" s="147"/>
      <c r="M10" s="147"/>
      <c r="N10" s="147"/>
    </row>
    <row r="11" spans="1:14" ht="61.5" customHeight="1" x14ac:dyDescent="0.25">
      <c r="A11" s="77" t="s">
        <v>319</v>
      </c>
      <c r="B11" s="17" t="s">
        <v>295</v>
      </c>
      <c r="C11" s="12"/>
      <c r="D11" s="12"/>
      <c r="E11" s="12"/>
      <c r="F11" s="81"/>
      <c r="G11" s="81"/>
      <c r="K11" s="147"/>
      <c r="L11" s="147"/>
      <c r="M11" s="147"/>
      <c r="N11" s="147"/>
    </row>
    <row r="12" spans="1:14" ht="30" customHeight="1" x14ac:dyDescent="0.25">
      <c r="A12" s="78" t="s">
        <v>320</v>
      </c>
      <c r="B12" s="17" t="s">
        <v>297</v>
      </c>
      <c r="C12" s="12"/>
      <c r="D12" s="12"/>
      <c r="E12" s="12"/>
      <c r="F12" s="81"/>
      <c r="G12" s="81"/>
      <c r="K12" s="147"/>
      <c r="L12" s="147"/>
      <c r="M12" s="147"/>
      <c r="N12" s="147"/>
    </row>
    <row r="13" spans="1:14" ht="32.25" customHeight="1" x14ac:dyDescent="0.25">
      <c r="A13" s="77" t="s">
        <v>321</v>
      </c>
      <c r="B13" s="17" t="s">
        <v>299</v>
      </c>
      <c r="C13" s="12"/>
      <c r="D13" s="12"/>
      <c r="E13" s="12"/>
      <c r="F13" s="81"/>
      <c r="G13" s="81"/>
      <c r="K13" s="147"/>
      <c r="L13" s="147"/>
      <c r="M13" s="147"/>
      <c r="N13" s="147"/>
    </row>
    <row r="14" spans="1:14" ht="27" customHeight="1" x14ac:dyDescent="0.25">
      <c r="A14" s="78" t="s">
        <v>322</v>
      </c>
      <c r="B14" s="17" t="s">
        <v>301</v>
      </c>
      <c r="C14" s="12"/>
      <c r="D14" s="12"/>
      <c r="E14" s="12"/>
      <c r="F14" s="81"/>
      <c r="G14" s="81"/>
      <c r="K14" s="147"/>
      <c r="L14" s="147"/>
      <c r="M14" s="147"/>
      <c r="N14" s="147"/>
    </row>
    <row r="15" spans="1:14" ht="78.75" customHeight="1" x14ac:dyDescent="0.25">
      <c r="A15" s="77" t="s">
        <v>323</v>
      </c>
      <c r="B15" s="17" t="s">
        <v>303</v>
      </c>
      <c r="C15" s="35"/>
      <c r="D15" s="35"/>
      <c r="E15" s="39"/>
      <c r="F15" s="81"/>
      <c r="G15" s="81"/>
      <c r="K15" s="147"/>
      <c r="L15" s="147"/>
      <c r="M15" s="147"/>
      <c r="N15" s="147"/>
    </row>
    <row r="16" spans="1:14" ht="59.25" customHeight="1" x14ac:dyDescent="0.25">
      <c r="A16" s="77" t="s">
        <v>324</v>
      </c>
      <c r="B16" s="17" t="s">
        <v>304</v>
      </c>
      <c r="C16" s="35"/>
      <c r="D16" s="35"/>
      <c r="E16" s="39"/>
      <c r="F16" s="81"/>
      <c r="G16" s="81"/>
      <c r="K16" s="147"/>
      <c r="L16" s="147"/>
      <c r="M16" s="147"/>
      <c r="N16" s="147"/>
    </row>
    <row r="17" spans="1:14" ht="32.25" customHeight="1" x14ac:dyDescent="0.25">
      <c r="A17" s="96" t="s">
        <v>309</v>
      </c>
      <c r="B17" s="97" t="s">
        <v>310</v>
      </c>
      <c r="C17" s="38"/>
      <c r="D17" s="38"/>
      <c r="E17" s="39"/>
      <c r="F17" s="81"/>
      <c r="G17" s="81"/>
      <c r="K17" s="147"/>
      <c r="L17" s="147"/>
      <c r="M17" s="147"/>
      <c r="N17" s="147"/>
    </row>
    <row r="18" spans="1:14" ht="47.25" customHeight="1" x14ac:dyDescent="0.25">
      <c r="A18" s="98" t="s">
        <v>311</v>
      </c>
      <c r="B18" s="97" t="s">
        <v>312</v>
      </c>
      <c r="C18" s="32"/>
      <c r="D18" s="32"/>
      <c r="E18" s="12"/>
      <c r="F18" s="81"/>
      <c r="G18" s="81"/>
      <c r="K18" s="147"/>
      <c r="L18" s="147"/>
      <c r="M18" s="147"/>
      <c r="N18" s="147"/>
    </row>
    <row r="19" spans="1:14" ht="30.75" customHeight="1" x14ac:dyDescent="0.25">
      <c r="A19" s="96" t="s">
        <v>313</v>
      </c>
      <c r="B19" s="97" t="s">
        <v>314</v>
      </c>
      <c r="C19" s="38"/>
      <c r="D19" s="32"/>
      <c r="E19" s="12"/>
      <c r="F19" s="81"/>
      <c r="G19" s="81"/>
      <c r="K19" s="147"/>
      <c r="L19" s="147"/>
      <c r="M19" s="147"/>
      <c r="N19" s="147"/>
    </row>
    <row r="20" spans="1:14" ht="0.75" hidden="1" customHeight="1" x14ac:dyDescent="0.25">
      <c r="A20" s="77" t="s">
        <v>18</v>
      </c>
      <c r="B20" s="17"/>
      <c r="C20" s="12"/>
      <c r="D20" s="12"/>
      <c r="E20" s="12"/>
      <c r="F20" s="81"/>
      <c r="G20" s="81"/>
      <c r="K20" s="147"/>
      <c r="L20" s="147"/>
      <c r="M20" s="147"/>
      <c r="N20" s="147"/>
    </row>
    <row r="21" spans="1:14" x14ac:dyDescent="0.25">
      <c r="A21" s="9"/>
      <c r="B21" s="83"/>
      <c r="C21" s="83"/>
      <c r="D21" s="83"/>
      <c r="E21" s="83"/>
      <c r="K21" s="147"/>
      <c r="L21" s="147"/>
      <c r="M21" s="147"/>
      <c r="N21" s="147"/>
    </row>
    <row r="22" spans="1:14" x14ac:dyDescent="0.25">
      <c r="A22" s="9"/>
      <c r="B22" s="9"/>
      <c r="C22" s="9"/>
      <c r="D22" s="9"/>
      <c r="E22" s="9"/>
      <c r="K22" s="147"/>
      <c r="L22" s="147"/>
      <c r="M22" s="147"/>
      <c r="N22" s="147"/>
    </row>
    <row r="23" spans="1:14" x14ac:dyDescent="0.25">
      <c r="A23" s="9"/>
      <c r="B23" s="9"/>
      <c r="C23" s="9"/>
      <c r="D23" s="9"/>
      <c r="E23" s="9"/>
      <c r="K23" s="147"/>
      <c r="L23" s="147"/>
      <c r="M23" s="147"/>
      <c r="N23" s="147"/>
    </row>
    <row r="24" spans="1:14" x14ac:dyDescent="0.25">
      <c r="A24" s="9"/>
      <c r="B24" s="9"/>
      <c r="C24" s="9"/>
      <c r="D24" s="9"/>
      <c r="E24" s="9"/>
      <c r="K24" s="147"/>
      <c r="L24" s="147"/>
      <c r="M24" s="147"/>
      <c r="N24" s="147"/>
    </row>
    <row r="25" spans="1:14" x14ac:dyDescent="0.25">
      <c r="A25" s="9"/>
      <c r="B25" s="9"/>
      <c r="C25" s="9"/>
      <c r="D25" s="9"/>
      <c r="E25" s="9"/>
      <c r="K25" s="147"/>
      <c r="L25" s="147"/>
      <c r="M25" s="147"/>
      <c r="N25" s="147"/>
    </row>
    <row r="26" spans="1:14" x14ac:dyDescent="0.25">
      <c r="A26" s="9"/>
      <c r="B26" s="9"/>
      <c r="C26" s="9"/>
      <c r="D26" s="9"/>
      <c r="E26" s="9"/>
      <c r="K26" s="147"/>
      <c r="L26" s="147"/>
      <c r="M26" s="147"/>
      <c r="N26" s="147"/>
    </row>
    <row r="27" spans="1:14" x14ac:dyDescent="0.25">
      <c r="K27" s="147"/>
      <c r="L27" s="147"/>
      <c r="M27" s="147"/>
      <c r="N27" s="147"/>
    </row>
    <row r="28" spans="1:14" x14ac:dyDescent="0.25">
      <c r="K28" s="147"/>
      <c r="L28" s="147"/>
      <c r="M28" s="147"/>
      <c r="N28" s="147"/>
    </row>
    <row r="29" spans="1:14" x14ac:dyDescent="0.25">
      <c r="K29" s="147"/>
      <c r="L29" s="147"/>
      <c r="M29" s="147"/>
      <c r="N29" s="147"/>
    </row>
    <row r="30" spans="1:14" x14ac:dyDescent="0.25">
      <c r="K30" s="147"/>
      <c r="L30" s="147"/>
      <c r="M30" s="147"/>
      <c r="N30" s="147"/>
    </row>
    <row r="31" spans="1:14" x14ac:dyDescent="0.25">
      <c r="K31" s="147"/>
      <c r="L31" s="147"/>
      <c r="M31" s="147"/>
      <c r="N31" s="147"/>
    </row>
    <row r="32" spans="1:14" x14ac:dyDescent="0.25">
      <c r="K32" s="147"/>
      <c r="L32" s="147"/>
      <c r="M32" s="147"/>
      <c r="N32" s="147"/>
    </row>
    <row r="33" spans="11:14" x14ac:dyDescent="0.25">
      <c r="K33" s="147"/>
      <c r="L33" s="147"/>
      <c r="M33" s="147"/>
      <c r="N33" s="147"/>
    </row>
    <row r="34" spans="11:14" x14ac:dyDescent="0.25">
      <c r="K34" s="147"/>
      <c r="L34" s="147"/>
      <c r="M34" s="147"/>
      <c r="N34" s="147"/>
    </row>
    <row r="35" spans="11:14" x14ac:dyDescent="0.25">
      <c r="K35" s="147"/>
      <c r="L35" s="147"/>
      <c r="M35" s="147"/>
      <c r="N35" s="147"/>
    </row>
    <row r="36" spans="11:14" x14ac:dyDescent="0.25">
      <c r="K36" s="147"/>
      <c r="L36" s="147"/>
      <c r="M36" s="147"/>
      <c r="N36" s="147"/>
    </row>
    <row r="37" spans="11:14" x14ac:dyDescent="0.25">
      <c r="K37" s="147"/>
      <c r="L37" s="147"/>
      <c r="M37" s="147"/>
      <c r="N37" s="147"/>
    </row>
    <row r="38" spans="11:14" x14ac:dyDescent="0.25">
      <c r="K38" s="147"/>
      <c r="L38" s="147"/>
      <c r="M38" s="147"/>
      <c r="N38" s="147"/>
    </row>
    <row r="39" spans="11:14" x14ac:dyDescent="0.25">
      <c r="K39" s="147"/>
      <c r="L39" s="147"/>
      <c r="M39" s="147"/>
      <c r="N39" s="147"/>
    </row>
    <row r="40" spans="11:14" x14ac:dyDescent="0.25">
      <c r="K40" s="147"/>
      <c r="L40" s="147"/>
      <c r="M40" s="147"/>
      <c r="N40" s="147"/>
    </row>
    <row r="41" spans="11:14" x14ac:dyDescent="0.25">
      <c r="K41" s="147"/>
      <c r="L41" s="147"/>
      <c r="M41" s="147"/>
      <c r="N41" s="147"/>
    </row>
    <row r="42" spans="11:14" x14ac:dyDescent="0.25">
      <c r="K42" s="147"/>
      <c r="L42" s="147"/>
      <c r="M42" s="147"/>
      <c r="N42" s="147"/>
    </row>
    <row r="43" spans="11:14" x14ac:dyDescent="0.25">
      <c r="K43" s="147"/>
      <c r="L43" s="147"/>
      <c r="M43" s="147"/>
      <c r="N43" s="147"/>
    </row>
    <row r="44" spans="11:14" x14ac:dyDescent="0.25">
      <c r="K44" s="147"/>
      <c r="L44" s="147"/>
      <c r="M44" s="147"/>
      <c r="N44" s="147"/>
    </row>
    <row r="45" spans="11:14" x14ac:dyDescent="0.25">
      <c r="K45" s="147"/>
      <c r="L45" s="147"/>
      <c r="M45" s="147"/>
      <c r="N45" s="147"/>
    </row>
    <row r="46" spans="11:14" x14ac:dyDescent="0.25">
      <c r="K46" s="147"/>
      <c r="L46" s="147"/>
      <c r="M46" s="147"/>
      <c r="N46" s="147"/>
    </row>
    <row r="47" spans="11:14" x14ac:dyDescent="0.25">
      <c r="K47" s="147"/>
      <c r="L47" s="147"/>
      <c r="M47" s="147"/>
      <c r="N47" s="147"/>
    </row>
    <row r="48" spans="11:14" x14ac:dyDescent="0.25">
      <c r="K48" s="147"/>
      <c r="L48" s="147"/>
      <c r="M48" s="147"/>
      <c r="N48" s="147"/>
    </row>
    <row r="49" spans="11:14" x14ac:dyDescent="0.25">
      <c r="K49" s="147"/>
      <c r="L49" s="147"/>
      <c r="M49" s="147"/>
      <c r="N49" s="147"/>
    </row>
    <row r="50" spans="11:14" x14ac:dyDescent="0.25">
      <c r="K50" s="147"/>
      <c r="L50" s="147"/>
      <c r="M50" s="147"/>
      <c r="N50" s="147"/>
    </row>
    <row r="51" spans="11:14" x14ac:dyDescent="0.25">
      <c r="K51" s="147"/>
      <c r="L51" s="147"/>
    </row>
    <row r="52" spans="11:14" x14ac:dyDescent="0.25">
      <c r="K52" s="147"/>
      <c r="L52" s="147"/>
    </row>
    <row r="53" spans="11:14" x14ac:dyDescent="0.25">
      <c r="K53" s="147"/>
      <c r="L53" s="147"/>
    </row>
    <row r="54" spans="11:14" x14ac:dyDescent="0.25">
      <c r="K54" s="147"/>
      <c r="L54" s="147"/>
    </row>
    <row r="55" spans="11:14" x14ac:dyDescent="0.25">
      <c r="K55" s="147"/>
      <c r="L55" s="147"/>
    </row>
    <row r="56" spans="11:14" x14ac:dyDescent="0.25">
      <c r="K56" s="147"/>
      <c r="L56" s="147"/>
    </row>
    <row r="57" spans="11:14" x14ac:dyDescent="0.25">
      <c r="K57" s="147"/>
      <c r="L57" s="147"/>
    </row>
    <row r="58" spans="11:14" x14ac:dyDescent="0.25">
      <c r="K58" s="147"/>
      <c r="L58" s="147"/>
    </row>
    <row r="59" spans="11:14" x14ac:dyDescent="0.25">
      <c r="K59" s="147"/>
      <c r="L59" s="147"/>
    </row>
    <row r="60" spans="11:14" x14ac:dyDescent="0.25">
      <c r="K60" s="147"/>
      <c r="L60" s="147"/>
    </row>
    <row r="61" spans="11:14" x14ac:dyDescent="0.25">
      <c r="K61" s="147"/>
      <c r="L61" s="147"/>
    </row>
    <row r="62" spans="11:14" x14ac:dyDescent="0.25">
      <c r="K62" s="147"/>
      <c r="L62" s="147"/>
    </row>
    <row r="63" spans="11:14" x14ac:dyDescent="0.25">
      <c r="K63" s="147"/>
      <c r="L63" s="147"/>
    </row>
    <row r="64" spans="11:14" x14ac:dyDescent="0.25">
      <c r="K64" s="147"/>
      <c r="L64" s="147"/>
    </row>
    <row r="65" spans="11:12" x14ac:dyDescent="0.25">
      <c r="K65" s="147"/>
      <c r="L65" s="147"/>
    </row>
    <row r="66" spans="11:12" x14ac:dyDescent="0.25">
      <c r="K66" s="147"/>
      <c r="L66" s="147"/>
    </row>
    <row r="67" spans="11:12" x14ac:dyDescent="0.25">
      <c r="K67" s="147"/>
      <c r="L67" s="147"/>
    </row>
  </sheetData>
  <mergeCells count="120">
    <mergeCell ref="K65:L65"/>
    <mergeCell ref="K66:L66"/>
    <mergeCell ref="K67:L67"/>
    <mergeCell ref="K59:L59"/>
    <mergeCell ref="K60:L60"/>
    <mergeCell ref="K61:L61"/>
    <mergeCell ref="K62:L62"/>
    <mergeCell ref="K63:L63"/>
    <mergeCell ref="K64:L64"/>
    <mergeCell ref="K53:L53"/>
    <mergeCell ref="K54:L54"/>
    <mergeCell ref="K55:L55"/>
    <mergeCell ref="K56:L56"/>
    <mergeCell ref="K57:L57"/>
    <mergeCell ref="K58:L58"/>
    <mergeCell ref="K49:L49"/>
    <mergeCell ref="M49:N49"/>
    <mergeCell ref="K50:L50"/>
    <mergeCell ref="M50:N50"/>
    <mergeCell ref="K51:L51"/>
    <mergeCell ref="K52:L52"/>
    <mergeCell ref="K46:L46"/>
    <mergeCell ref="M46:N46"/>
    <mergeCell ref="K47:L47"/>
    <mergeCell ref="M47:N47"/>
    <mergeCell ref="K48:L48"/>
    <mergeCell ref="M48:N48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37:L37"/>
    <mergeCell ref="M37:N37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31:L31"/>
    <mergeCell ref="M31:N31"/>
    <mergeCell ref="K32:L32"/>
    <mergeCell ref="M32:N32"/>
    <mergeCell ref="K33:L33"/>
    <mergeCell ref="M33:N33"/>
    <mergeCell ref="K28:L28"/>
    <mergeCell ref="M28:N28"/>
    <mergeCell ref="K29:L29"/>
    <mergeCell ref="M29:N29"/>
    <mergeCell ref="K30:L30"/>
    <mergeCell ref="M30:N30"/>
    <mergeCell ref="K25:L25"/>
    <mergeCell ref="M25:N25"/>
    <mergeCell ref="K26:L26"/>
    <mergeCell ref="M26:N26"/>
    <mergeCell ref="K27:L27"/>
    <mergeCell ref="M27:N27"/>
    <mergeCell ref="K22:L22"/>
    <mergeCell ref="M22:N22"/>
    <mergeCell ref="K23:L23"/>
    <mergeCell ref="M23:N23"/>
    <mergeCell ref="K24:L24"/>
    <mergeCell ref="M24:N24"/>
    <mergeCell ref="K19:L19"/>
    <mergeCell ref="M19:N19"/>
    <mergeCell ref="K20:L20"/>
    <mergeCell ref="M20:N20"/>
    <mergeCell ref="K21:L21"/>
    <mergeCell ref="M21:N21"/>
    <mergeCell ref="K17:L17"/>
    <mergeCell ref="M17:N17"/>
    <mergeCell ref="K18:L18"/>
    <mergeCell ref="M18:N18"/>
    <mergeCell ref="K15:L15"/>
    <mergeCell ref="M15:N15"/>
    <mergeCell ref="K16:L16"/>
    <mergeCell ref="M16:N16"/>
    <mergeCell ref="K12:L12"/>
    <mergeCell ref="M12:N12"/>
    <mergeCell ref="K13:L13"/>
    <mergeCell ref="M13:N13"/>
    <mergeCell ref="K14:L14"/>
    <mergeCell ref="M14:N14"/>
    <mergeCell ref="K9:L9"/>
    <mergeCell ref="M9:N9"/>
    <mergeCell ref="K10:L10"/>
    <mergeCell ref="M10:N10"/>
    <mergeCell ref="K11:L11"/>
    <mergeCell ref="M11:N11"/>
    <mergeCell ref="K6:L6"/>
    <mergeCell ref="M6:N6"/>
    <mergeCell ref="K7:L7"/>
    <mergeCell ref="M7:N7"/>
    <mergeCell ref="K8:L8"/>
    <mergeCell ref="M8:N8"/>
    <mergeCell ref="M3:N3"/>
    <mergeCell ref="C4:C5"/>
    <mergeCell ref="D4:D5"/>
    <mergeCell ref="E4:E5"/>
    <mergeCell ref="K4:L4"/>
    <mergeCell ref="M4:N4"/>
    <mergeCell ref="K5:L5"/>
    <mergeCell ref="M5:N5"/>
    <mergeCell ref="A1:E1"/>
    <mergeCell ref="A3:A5"/>
    <mergeCell ref="B3:B5"/>
    <mergeCell ref="C3:E3"/>
    <mergeCell ref="K3:L3"/>
  </mergeCells>
  <pageMargins left="0.7" right="0.7" top="0.75" bottom="0.75" header="0.3" footer="0.3"/>
  <pageSetup paperSize="9" scale="75" fitToHeight="0" orientation="portrait" r:id="rId1"/>
  <rowBreaks count="1" manualBreakCount="1">
    <brk id="2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view="pageBreakPreview" zoomScaleNormal="100" zoomScaleSheetLayoutView="100" workbookViewId="0">
      <selection activeCell="G25" sqref="G25"/>
    </sheetView>
  </sheetViews>
  <sheetFormatPr defaultRowHeight="15" x14ac:dyDescent="0.25"/>
  <cols>
    <col min="1" max="1" width="6.42578125" style="5" customWidth="1"/>
    <col min="2" max="2" width="5.5703125" style="5" customWidth="1"/>
    <col min="3" max="3" width="12.7109375" style="5" customWidth="1"/>
    <col min="4" max="4" width="10.5703125" style="5" customWidth="1"/>
    <col min="5" max="5" width="11.5703125" style="5" customWidth="1"/>
    <col min="6" max="6" width="10.140625" style="5" customWidth="1"/>
    <col min="7" max="7" width="10.5703125" style="5" customWidth="1"/>
    <col min="8" max="8" width="9.7109375" style="5" customWidth="1"/>
    <col min="9" max="9" width="10.42578125" style="5" customWidth="1"/>
    <col min="10" max="10" width="10.5703125" style="5" customWidth="1"/>
    <col min="11" max="11" width="16.140625" style="5" customWidth="1"/>
    <col min="12" max="13" width="15.28515625" style="5" customWidth="1"/>
    <col min="14" max="17" width="9.140625" style="5"/>
    <col min="18" max="18" width="14" style="5" customWidth="1"/>
    <col min="19" max="16384" width="9.140625" style="5"/>
  </cols>
  <sheetData>
    <row r="1" spans="1:20" ht="21" customHeight="1" x14ac:dyDescent="0.3">
      <c r="A1" s="148" t="s">
        <v>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Q1" s="147"/>
      <c r="R1" s="147"/>
      <c r="S1" s="147"/>
      <c r="T1" s="147"/>
    </row>
    <row r="2" spans="1:20" ht="18" customHeight="1" x14ac:dyDescent="0.35">
      <c r="A2" s="176" t="s">
        <v>341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Q2" s="147"/>
      <c r="R2" s="147"/>
      <c r="S2" s="147"/>
      <c r="T2" s="147"/>
    </row>
    <row r="3" spans="1:20" ht="17.25" customHeight="1" x14ac:dyDescent="0.3">
      <c r="A3" s="197" t="s">
        <v>146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Q3" s="147"/>
      <c r="R3" s="147"/>
      <c r="S3" s="147"/>
      <c r="T3" s="147"/>
    </row>
    <row r="4" spans="1:20" ht="18.75" x14ac:dyDescent="0.3">
      <c r="A4" s="25"/>
      <c r="B4" s="199" t="s">
        <v>342</v>
      </c>
      <c r="C4" s="199"/>
      <c r="D4" s="199"/>
      <c r="E4" s="199"/>
      <c r="F4" s="199"/>
      <c r="G4" s="199"/>
      <c r="H4" s="199"/>
      <c r="I4" s="199"/>
      <c r="J4" s="199"/>
      <c r="K4" s="25"/>
      <c r="Q4" s="147"/>
      <c r="R4" s="147"/>
      <c r="S4" s="147"/>
      <c r="T4" s="147"/>
    </row>
    <row r="5" spans="1:20" x14ac:dyDescent="0.25">
      <c r="A5" s="152" t="s">
        <v>27</v>
      </c>
      <c r="B5" s="149" t="s">
        <v>28</v>
      </c>
      <c r="C5" s="178"/>
      <c r="D5" s="152" t="s">
        <v>29</v>
      </c>
      <c r="E5" s="149" t="s">
        <v>30</v>
      </c>
      <c r="F5" s="183"/>
      <c r="G5" s="183"/>
      <c r="H5" s="184"/>
      <c r="I5" s="152" t="s">
        <v>33</v>
      </c>
      <c r="J5" s="152" t="s">
        <v>34</v>
      </c>
      <c r="K5" s="152" t="s">
        <v>35</v>
      </c>
      <c r="Q5" s="147"/>
      <c r="R5" s="147"/>
      <c r="S5" s="147"/>
      <c r="T5" s="147"/>
    </row>
    <row r="6" spans="1:20" ht="19.5" customHeight="1" x14ac:dyDescent="0.25">
      <c r="A6" s="177"/>
      <c r="B6" s="179"/>
      <c r="C6" s="180"/>
      <c r="D6" s="177"/>
      <c r="E6" s="151"/>
      <c r="F6" s="185"/>
      <c r="G6" s="185"/>
      <c r="H6" s="186"/>
      <c r="I6" s="177"/>
      <c r="J6" s="177"/>
      <c r="K6" s="177"/>
      <c r="Q6" s="147"/>
      <c r="R6" s="147"/>
      <c r="S6" s="147"/>
      <c r="T6" s="147"/>
    </row>
    <row r="7" spans="1:20" x14ac:dyDescent="0.25">
      <c r="A7" s="177"/>
      <c r="B7" s="179"/>
      <c r="C7" s="180"/>
      <c r="D7" s="177"/>
      <c r="E7" s="165" t="s">
        <v>14</v>
      </c>
      <c r="F7" s="172" t="s">
        <v>15</v>
      </c>
      <c r="G7" s="187"/>
      <c r="H7" s="173"/>
      <c r="I7" s="177"/>
      <c r="J7" s="177"/>
      <c r="K7" s="177"/>
      <c r="Q7" s="147"/>
      <c r="R7" s="147"/>
      <c r="S7" s="147"/>
      <c r="T7" s="147"/>
    </row>
    <row r="8" spans="1:20" ht="85.5" customHeight="1" x14ac:dyDescent="0.25">
      <c r="A8" s="166"/>
      <c r="B8" s="181"/>
      <c r="C8" s="182"/>
      <c r="D8" s="166"/>
      <c r="E8" s="166"/>
      <c r="F8" s="60" t="s">
        <v>31</v>
      </c>
      <c r="G8" s="60" t="s">
        <v>36</v>
      </c>
      <c r="H8" s="61" t="s">
        <v>32</v>
      </c>
      <c r="I8" s="166"/>
      <c r="J8" s="166"/>
      <c r="K8" s="166"/>
      <c r="Q8" s="147"/>
      <c r="R8" s="147"/>
      <c r="S8" s="147"/>
      <c r="T8" s="147"/>
    </row>
    <row r="9" spans="1:20" x14ac:dyDescent="0.25">
      <c r="A9" s="12">
        <v>1</v>
      </c>
      <c r="B9" s="172">
        <v>2</v>
      </c>
      <c r="C9" s="173"/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51">
        <v>10</v>
      </c>
      <c r="Q9" s="147"/>
      <c r="R9" s="147"/>
      <c r="S9" s="147"/>
      <c r="T9" s="147"/>
    </row>
    <row r="10" spans="1:20" ht="32.25" customHeight="1" x14ac:dyDescent="0.25">
      <c r="A10" s="12">
        <v>1</v>
      </c>
      <c r="B10" s="192" t="s">
        <v>420</v>
      </c>
      <c r="C10" s="193"/>
      <c r="D10" s="12">
        <v>0.5</v>
      </c>
      <c r="E10" s="39">
        <f>F10+G10+H10</f>
        <v>8344</v>
      </c>
      <c r="F10" s="39">
        <v>8344</v>
      </c>
      <c r="G10" s="39"/>
      <c r="H10" s="48"/>
      <c r="I10" s="49">
        <v>1877.4</v>
      </c>
      <c r="J10" s="39">
        <v>907.41</v>
      </c>
      <c r="K10" s="39">
        <f>(D10*E10+I10+J10)*13</f>
        <v>90438.53</v>
      </c>
      <c r="Q10" s="191"/>
      <c r="R10" s="147"/>
      <c r="S10" s="147"/>
      <c r="T10" s="147"/>
    </row>
    <row r="11" spans="1:20" ht="20.25" customHeight="1" x14ac:dyDescent="0.25">
      <c r="A11" s="12">
        <v>2</v>
      </c>
      <c r="B11" s="158" t="s">
        <v>126</v>
      </c>
      <c r="C11" s="198"/>
      <c r="D11" s="12">
        <v>1</v>
      </c>
      <c r="E11" s="39">
        <f>F11+G11</f>
        <v>10639.2</v>
      </c>
      <c r="F11" s="39">
        <v>8866</v>
      </c>
      <c r="G11" s="39">
        <v>1773.2</v>
      </c>
      <c r="H11" s="48"/>
      <c r="I11" s="49">
        <v>3546.4</v>
      </c>
      <c r="J11" s="39">
        <f>(E11+I11)*15%</f>
        <v>2127.84</v>
      </c>
      <c r="K11" s="39">
        <f>(D11*E11+I11+J11)*13</f>
        <v>212074.72</v>
      </c>
      <c r="Q11" s="109"/>
      <c r="R11" s="100"/>
      <c r="S11" s="100"/>
      <c r="T11" s="100"/>
    </row>
    <row r="12" spans="1:20" ht="42.75" customHeight="1" x14ac:dyDescent="0.25">
      <c r="A12" s="12">
        <v>3</v>
      </c>
      <c r="B12" s="174" t="s">
        <v>127</v>
      </c>
      <c r="C12" s="175"/>
      <c r="D12" s="12">
        <v>2.25</v>
      </c>
      <c r="E12" s="39">
        <f>F12+G12+H12</f>
        <v>10467.369999999999</v>
      </c>
      <c r="F12" s="39">
        <v>8344</v>
      </c>
      <c r="G12" s="39">
        <v>2123.37</v>
      </c>
      <c r="H12" s="39"/>
      <c r="I12" s="39">
        <v>8448.2999999999993</v>
      </c>
      <c r="J12" s="39">
        <f>(D12*E12+I12)*15%</f>
        <v>4799.9823749999996</v>
      </c>
      <c r="K12" s="39">
        <f>(D12*E12+I12+J12)*13+16186.42</f>
        <v>494584.66337499995</v>
      </c>
      <c r="Q12" s="147"/>
      <c r="R12" s="147"/>
      <c r="S12" s="147"/>
      <c r="T12" s="147"/>
    </row>
    <row r="13" spans="1:20" ht="18" customHeight="1" x14ac:dyDescent="0.25">
      <c r="A13" s="169" t="s">
        <v>37</v>
      </c>
      <c r="B13" s="170"/>
      <c r="C13" s="171"/>
      <c r="D13" s="21" t="s">
        <v>20</v>
      </c>
      <c r="E13" s="50"/>
      <c r="F13" s="40" t="s">
        <v>20</v>
      </c>
      <c r="G13" s="40" t="s">
        <v>20</v>
      </c>
      <c r="H13" s="40" t="s">
        <v>20</v>
      </c>
      <c r="I13" s="40" t="s">
        <v>20</v>
      </c>
      <c r="J13" s="40" t="s">
        <v>20</v>
      </c>
      <c r="K13" s="52">
        <f>SUM(K10:K12)</f>
        <v>797097.913375</v>
      </c>
      <c r="Q13" s="191"/>
      <c r="R13" s="147"/>
      <c r="S13" s="191"/>
      <c r="T13" s="147"/>
    </row>
    <row r="14" spans="1:20" ht="9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117"/>
      <c r="K14" s="117"/>
      <c r="L14" s="118"/>
      <c r="M14" s="118"/>
      <c r="N14" s="118"/>
      <c r="O14" s="118"/>
      <c r="P14" s="118"/>
      <c r="Q14" s="196"/>
      <c r="R14" s="196"/>
      <c r="S14" s="147"/>
      <c r="T14" s="147"/>
    </row>
    <row r="15" spans="1:20" ht="15.75" customHeight="1" x14ac:dyDescent="0.35">
      <c r="A15" s="176" t="s">
        <v>343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Q15" s="147"/>
      <c r="R15" s="147"/>
      <c r="S15" s="147"/>
      <c r="T15" s="147"/>
    </row>
    <row r="16" spans="1:20" ht="17.25" customHeight="1" x14ac:dyDescent="0.3">
      <c r="A16" s="197" t="s">
        <v>155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Q16" s="147"/>
      <c r="R16" s="147"/>
      <c r="S16" s="147"/>
      <c r="T16" s="147"/>
    </row>
    <row r="17" spans="1:20" ht="15" customHeight="1" x14ac:dyDescent="0.25">
      <c r="A17" s="152" t="s">
        <v>27</v>
      </c>
      <c r="B17" s="149" t="s">
        <v>28</v>
      </c>
      <c r="C17" s="178"/>
      <c r="D17" s="152" t="s">
        <v>29</v>
      </c>
      <c r="E17" s="149" t="s">
        <v>30</v>
      </c>
      <c r="F17" s="183"/>
      <c r="G17" s="183"/>
      <c r="H17" s="184"/>
      <c r="I17" s="152" t="s">
        <v>33</v>
      </c>
      <c r="J17" s="152" t="s">
        <v>34</v>
      </c>
      <c r="K17" s="152" t="s">
        <v>35</v>
      </c>
      <c r="Q17" s="147"/>
      <c r="R17" s="147"/>
      <c r="S17" s="147"/>
      <c r="T17" s="147"/>
    </row>
    <row r="18" spans="1:20" ht="27" customHeight="1" x14ac:dyDescent="0.25">
      <c r="A18" s="177"/>
      <c r="B18" s="179"/>
      <c r="C18" s="180"/>
      <c r="D18" s="177"/>
      <c r="E18" s="151"/>
      <c r="F18" s="185"/>
      <c r="G18" s="185"/>
      <c r="H18" s="186"/>
      <c r="I18" s="177"/>
      <c r="J18" s="177"/>
      <c r="K18" s="194"/>
      <c r="Q18" s="147"/>
      <c r="R18" s="147"/>
      <c r="S18" s="147"/>
      <c r="T18" s="147"/>
    </row>
    <row r="19" spans="1:20" ht="29.25" customHeight="1" x14ac:dyDescent="0.25">
      <c r="A19" s="177"/>
      <c r="B19" s="179"/>
      <c r="C19" s="180"/>
      <c r="D19" s="177"/>
      <c r="E19" s="165" t="s">
        <v>14</v>
      </c>
      <c r="F19" s="172" t="s">
        <v>15</v>
      </c>
      <c r="G19" s="187"/>
      <c r="H19" s="173"/>
      <c r="I19" s="177"/>
      <c r="J19" s="177"/>
      <c r="K19" s="194"/>
      <c r="Q19" s="147"/>
      <c r="R19" s="147"/>
      <c r="S19" s="147"/>
      <c r="T19" s="147"/>
    </row>
    <row r="20" spans="1:20" ht="75" customHeight="1" x14ac:dyDescent="0.25">
      <c r="A20" s="166"/>
      <c r="B20" s="181"/>
      <c r="C20" s="182"/>
      <c r="D20" s="166"/>
      <c r="E20" s="166"/>
      <c r="F20" s="60" t="s">
        <v>31</v>
      </c>
      <c r="G20" s="60" t="s">
        <v>167</v>
      </c>
      <c r="H20" s="61" t="s">
        <v>166</v>
      </c>
      <c r="I20" s="166"/>
      <c r="J20" s="166"/>
      <c r="K20" s="195"/>
      <c r="Q20" s="147"/>
      <c r="R20" s="147"/>
      <c r="S20" s="147"/>
      <c r="T20" s="147"/>
    </row>
    <row r="21" spans="1:20" x14ac:dyDescent="0.25">
      <c r="A21" s="12">
        <v>1</v>
      </c>
      <c r="B21" s="172">
        <v>2</v>
      </c>
      <c r="C21" s="173"/>
      <c r="D21" s="12">
        <v>3</v>
      </c>
      <c r="E21" s="12">
        <v>4</v>
      </c>
      <c r="F21" s="12">
        <v>5</v>
      </c>
      <c r="G21" s="12">
        <v>6</v>
      </c>
      <c r="H21" s="12">
        <v>7</v>
      </c>
      <c r="I21" s="12">
        <v>8</v>
      </c>
      <c r="J21" s="12">
        <v>9</v>
      </c>
      <c r="K21" s="51">
        <v>10</v>
      </c>
      <c r="Q21" s="147"/>
      <c r="R21" s="147"/>
      <c r="S21" s="147"/>
      <c r="T21" s="147"/>
    </row>
    <row r="22" spans="1:20" ht="21.75" customHeight="1" x14ac:dyDescent="0.25">
      <c r="A22" s="12">
        <v>1</v>
      </c>
      <c r="B22" s="192" t="s">
        <v>128</v>
      </c>
      <c r="C22" s="193"/>
      <c r="D22" s="12">
        <v>1</v>
      </c>
      <c r="E22" s="39">
        <f>F22</f>
        <v>30535.54</v>
      </c>
      <c r="F22" s="39">
        <v>30535.54</v>
      </c>
      <c r="G22" s="39"/>
      <c r="H22" s="48"/>
      <c r="I22" s="49"/>
      <c r="J22" s="39">
        <f>E22*15%</f>
        <v>4580.3310000000001</v>
      </c>
      <c r="K22" s="39">
        <f>(D22*E22+I22+J22)*6</f>
        <v>210695.226</v>
      </c>
      <c r="Q22" s="147"/>
      <c r="R22" s="147"/>
      <c r="S22" s="147"/>
      <c r="T22" s="147"/>
    </row>
    <row r="23" spans="1:20" ht="19.5" customHeight="1" x14ac:dyDescent="0.25">
      <c r="A23" s="12">
        <v>2</v>
      </c>
      <c r="B23" s="174" t="s">
        <v>129</v>
      </c>
      <c r="C23" s="175"/>
      <c r="D23" s="12">
        <v>1.55</v>
      </c>
      <c r="E23" s="39">
        <f>F23+G23+H23</f>
        <v>17710</v>
      </c>
      <c r="F23" s="39">
        <v>11200</v>
      </c>
      <c r="G23" s="39">
        <v>4340</v>
      </c>
      <c r="H23" s="39">
        <v>2170</v>
      </c>
      <c r="I23" s="39">
        <v>14322</v>
      </c>
      <c r="J23" s="39">
        <v>5728.8</v>
      </c>
      <c r="K23" s="39">
        <f>(D23*E23+I23+J23)*12-21131.36</f>
        <v>548884.24000000011</v>
      </c>
      <c r="Q23" s="147"/>
      <c r="R23" s="147"/>
      <c r="S23" s="147"/>
      <c r="T23" s="147"/>
    </row>
    <row r="24" spans="1:20" ht="30" customHeight="1" x14ac:dyDescent="0.25">
      <c r="A24" s="12">
        <v>3</v>
      </c>
      <c r="B24" s="174" t="s">
        <v>130</v>
      </c>
      <c r="C24" s="175"/>
      <c r="D24" s="12">
        <v>0.25</v>
      </c>
      <c r="E24" s="39">
        <f>F24+G24+H24</f>
        <v>13062.5</v>
      </c>
      <c r="F24" s="39">
        <v>9500</v>
      </c>
      <c r="G24" s="39">
        <f>F24*25%</f>
        <v>2375</v>
      </c>
      <c r="H24" s="39">
        <f>(F24+G24)*10%</f>
        <v>1187.5</v>
      </c>
      <c r="I24" s="39"/>
      <c r="J24" s="39">
        <v>489.84</v>
      </c>
      <c r="K24" s="39">
        <f>(D24*E24+I24+J24)*12</f>
        <v>45065.58</v>
      </c>
      <c r="Q24" s="147"/>
      <c r="R24" s="147"/>
      <c r="S24" s="147"/>
      <c r="T24" s="147"/>
    </row>
    <row r="25" spans="1:20" ht="28.5" customHeight="1" x14ac:dyDescent="0.25">
      <c r="A25" s="12">
        <v>4</v>
      </c>
      <c r="B25" s="174" t="s">
        <v>131</v>
      </c>
      <c r="C25" s="175"/>
      <c r="D25" s="12">
        <v>1.31</v>
      </c>
      <c r="E25" s="39">
        <f>F25+G25+H25</f>
        <v>8344</v>
      </c>
      <c r="F25" s="39">
        <v>8344</v>
      </c>
      <c r="G25" s="39"/>
      <c r="H25" s="39"/>
      <c r="I25" s="39">
        <v>4918.79</v>
      </c>
      <c r="J25" s="39">
        <v>2377.41</v>
      </c>
      <c r="K25" s="39">
        <f>(D25*E25+I25+J25)*12</f>
        <v>218722.08000000002</v>
      </c>
      <c r="Q25" s="147"/>
      <c r="R25" s="147"/>
      <c r="S25" s="147"/>
      <c r="T25" s="147"/>
    </row>
    <row r="26" spans="1:20" ht="21" customHeight="1" x14ac:dyDescent="0.25">
      <c r="A26" s="188" t="s">
        <v>37</v>
      </c>
      <c r="B26" s="189"/>
      <c r="C26" s="190"/>
      <c r="D26" s="21" t="s">
        <v>20</v>
      </c>
      <c r="E26" s="50"/>
      <c r="F26" s="40" t="s">
        <v>20</v>
      </c>
      <c r="G26" s="40" t="s">
        <v>20</v>
      </c>
      <c r="H26" s="40" t="s">
        <v>20</v>
      </c>
      <c r="I26" s="40" t="s">
        <v>20</v>
      </c>
      <c r="J26" s="40" t="s">
        <v>20</v>
      </c>
      <c r="K26" s="40">
        <f>K22+K23+K24+K25</f>
        <v>1023367.1260000002</v>
      </c>
      <c r="Q26" s="191"/>
      <c r="R26" s="147"/>
      <c r="S26" s="191"/>
      <c r="T26" s="147"/>
    </row>
    <row r="27" spans="1:20" ht="18.75" customHeight="1" x14ac:dyDescent="0.35">
      <c r="A27" s="176" t="s">
        <v>344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Q27" s="147"/>
      <c r="R27" s="147"/>
      <c r="S27" s="147"/>
      <c r="T27" s="147"/>
    </row>
    <row r="28" spans="1:20" ht="19.5" customHeight="1" x14ac:dyDescent="0.25">
      <c r="A28" s="152" t="s">
        <v>27</v>
      </c>
      <c r="B28" s="149" t="s">
        <v>28</v>
      </c>
      <c r="C28" s="178"/>
      <c r="D28" s="152" t="s">
        <v>29</v>
      </c>
      <c r="E28" s="149" t="s">
        <v>30</v>
      </c>
      <c r="F28" s="183"/>
      <c r="G28" s="183"/>
      <c r="H28" s="184"/>
      <c r="I28" s="152" t="s">
        <v>33</v>
      </c>
      <c r="J28" s="152" t="s">
        <v>34</v>
      </c>
      <c r="K28" s="152" t="s">
        <v>35</v>
      </c>
      <c r="Q28" s="147"/>
      <c r="R28" s="147"/>
      <c r="S28" s="147"/>
      <c r="T28" s="147"/>
    </row>
    <row r="29" spans="1:20" ht="14.25" customHeight="1" x14ac:dyDescent="0.25">
      <c r="A29" s="177"/>
      <c r="B29" s="179"/>
      <c r="C29" s="180"/>
      <c r="D29" s="177"/>
      <c r="E29" s="151"/>
      <c r="F29" s="185"/>
      <c r="G29" s="185"/>
      <c r="H29" s="186"/>
      <c r="I29" s="177"/>
      <c r="J29" s="177"/>
      <c r="K29" s="177"/>
      <c r="Q29" s="147"/>
      <c r="R29" s="147"/>
      <c r="S29" s="147"/>
      <c r="T29" s="147"/>
    </row>
    <row r="30" spans="1:20" x14ac:dyDescent="0.25">
      <c r="A30" s="177"/>
      <c r="B30" s="179"/>
      <c r="C30" s="180"/>
      <c r="D30" s="177"/>
      <c r="E30" s="165" t="s">
        <v>14</v>
      </c>
      <c r="F30" s="172" t="s">
        <v>15</v>
      </c>
      <c r="G30" s="187"/>
      <c r="H30" s="173"/>
      <c r="I30" s="177"/>
      <c r="J30" s="177"/>
      <c r="K30" s="177"/>
      <c r="Q30" s="147"/>
      <c r="R30" s="147"/>
      <c r="S30" s="147"/>
      <c r="T30" s="147"/>
    </row>
    <row r="31" spans="1:20" ht="105" x14ac:dyDescent="0.25">
      <c r="A31" s="166"/>
      <c r="B31" s="181"/>
      <c r="C31" s="182"/>
      <c r="D31" s="166"/>
      <c r="E31" s="166"/>
      <c r="F31" s="60" t="s">
        <v>31</v>
      </c>
      <c r="G31" s="60" t="s">
        <v>36</v>
      </c>
      <c r="H31" s="61" t="s">
        <v>32</v>
      </c>
      <c r="I31" s="166"/>
      <c r="J31" s="166"/>
      <c r="K31" s="166"/>
      <c r="Q31" s="147"/>
      <c r="R31" s="147"/>
      <c r="S31" s="147"/>
      <c r="T31" s="147"/>
    </row>
    <row r="32" spans="1:20" x14ac:dyDescent="0.25">
      <c r="A32" s="12">
        <v>1</v>
      </c>
      <c r="B32" s="172">
        <v>2</v>
      </c>
      <c r="C32" s="173"/>
      <c r="D32" s="12">
        <v>3</v>
      </c>
      <c r="E32" s="12">
        <v>4</v>
      </c>
      <c r="F32" s="12">
        <v>5</v>
      </c>
      <c r="G32" s="12">
        <v>6</v>
      </c>
      <c r="H32" s="12">
        <v>7</v>
      </c>
      <c r="I32" s="12">
        <v>8</v>
      </c>
      <c r="J32" s="12">
        <v>9</v>
      </c>
      <c r="K32" s="51">
        <v>10</v>
      </c>
      <c r="Q32" s="147"/>
      <c r="R32" s="147"/>
      <c r="S32" s="147"/>
      <c r="T32" s="147"/>
    </row>
    <row r="33" spans="1:20" x14ac:dyDescent="0.25">
      <c r="A33" s="12">
        <v>1</v>
      </c>
      <c r="B33" s="174" t="s">
        <v>127</v>
      </c>
      <c r="C33" s="175"/>
      <c r="D33" s="12">
        <v>3</v>
      </c>
      <c r="E33" s="39"/>
      <c r="F33" s="39"/>
      <c r="G33" s="39"/>
      <c r="H33" s="39"/>
      <c r="I33" s="39"/>
      <c r="J33" s="39"/>
      <c r="K33" s="39">
        <v>62541.9</v>
      </c>
      <c r="Q33" s="147"/>
      <c r="R33" s="147"/>
      <c r="S33" s="147"/>
      <c r="T33" s="147"/>
    </row>
    <row r="34" spans="1:20" x14ac:dyDescent="0.25">
      <c r="A34" s="169" t="s">
        <v>37</v>
      </c>
      <c r="B34" s="170"/>
      <c r="C34" s="171"/>
      <c r="D34" s="21" t="s">
        <v>20</v>
      </c>
      <c r="E34" s="50"/>
      <c r="F34" s="40" t="s">
        <v>20</v>
      </c>
      <c r="G34" s="40" t="s">
        <v>20</v>
      </c>
      <c r="H34" s="40" t="s">
        <v>20</v>
      </c>
      <c r="I34" s="40" t="s">
        <v>20</v>
      </c>
      <c r="J34" s="40" t="s">
        <v>20</v>
      </c>
      <c r="K34" s="52">
        <f>K33</f>
        <v>62541.9</v>
      </c>
      <c r="Q34" s="147"/>
      <c r="R34" s="147"/>
      <c r="S34" s="147"/>
      <c r="T34" s="147"/>
    </row>
    <row r="35" spans="1:20" x14ac:dyDescent="0.25">
      <c r="Q35" s="147"/>
      <c r="R35" s="147"/>
      <c r="S35" s="147"/>
      <c r="T35" s="147"/>
    </row>
    <row r="36" spans="1:20" x14ac:dyDescent="0.25">
      <c r="Q36" s="147"/>
      <c r="R36" s="147"/>
      <c r="S36" s="147"/>
      <c r="T36" s="147"/>
    </row>
    <row r="37" spans="1:20" x14ac:dyDescent="0.25">
      <c r="Q37" s="147"/>
      <c r="R37" s="147"/>
      <c r="S37" s="147"/>
      <c r="T37" s="147"/>
    </row>
    <row r="38" spans="1:20" x14ac:dyDescent="0.25">
      <c r="Q38" s="147"/>
      <c r="R38" s="147"/>
      <c r="S38" s="147"/>
      <c r="T38" s="147"/>
    </row>
    <row r="39" spans="1:20" x14ac:dyDescent="0.25">
      <c r="Q39" s="147"/>
      <c r="R39" s="147"/>
      <c r="S39" s="147"/>
      <c r="T39" s="147"/>
    </row>
    <row r="40" spans="1:20" x14ac:dyDescent="0.25">
      <c r="Q40" s="147"/>
      <c r="R40" s="147"/>
      <c r="S40" s="147"/>
      <c r="T40" s="147"/>
    </row>
    <row r="41" spans="1:20" x14ac:dyDescent="0.25">
      <c r="Q41" s="147"/>
      <c r="R41" s="147"/>
      <c r="S41" s="147"/>
      <c r="T41" s="147"/>
    </row>
    <row r="42" spans="1:20" x14ac:dyDescent="0.25">
      <c r="Q42" s="147"/>
      <c r="R42" s="147"/>
      <c r="S42" s="147"/>
      <c r="T42" s="147"/>
    </row>
    <row r="43" spans="1:20" x14ac:dyDescent="0.25">
      <c r="Q43" s="147"/>
      <c r="R43" s="147"/>
      <c r="S43" s="147"/>
      <c r="T43" s="147"/>
    </row>
    <row r="44" spans="1:20" x14ac:dyDescent="0.25">
      <c r="Q44" s="147"/>
      <c r="R44" s="147"/>
      <c r="S44" s="147"/>
      <c r="T44" s="147"/>
    </row>
    <row r="45" spans="1:20" x14ac:dyDescent="0.25">
      <c r="Q45" s="147"/>
      <c r="R45" s="147"/>
      <c r="S45" s="147"/>
      <c r="T45" s="147"/>
    </row>
    <row r="46" spans="1:20" x14ac:dyDescent="0.25">
      <c r="Q46" s="147"/>
      <c r="R46" s="147"/>
      <c r="S46" s="147"/>
      <c r="T46" s="147"/>
    </row>
    <row r="47" spans="1:20" x14ac:dyDescent="0.25">
      <c r="Q47" s="147"/>
      <c r="R47" s="147"/>
      <c r="S47" s="147"/>
      <c r="T47" s="147"/>
    </row>
    <row r="48" spans="1:20" x14ac:dyDescent="0.25">
      <c r="Q48" s="147"/>
      <c r="R48" s="147"/>
      <c r="S48" s="147"/>
      <c r="T48" s="147"/>
    </row>
    <row r="49" spans="17:20" x14ac:dyDescent="0.25">
      <c r="Q49" s="147"/>
      <c r="R49" s="147"/>
      <c r="S49" s="147"/>
      <c r="T49" s="147"/>
    </row>
    <row r="50" spans="17:20" x14ac:dyDescent="0.25">
      <c r="Q50" s="147"/>
      <c r="R50" s="147"/>
      <c r="S50" s="147"/>
      <c r="T50" s="147"/>
    </row>
    <row r="51" spans="17:20" x14ac:dyDescent="0.25">
      <c r="Q51" s="147"/>
      <c r="R51" s="147"/>
      <c r="S51" s="147"/>
      <c r="T51" s="147"/>
    </row>
    <row r="52" spans="17:20" x14ac:dyDescent="0.25">
      <c r="Q52" s="147"/>
      <c r="R52" s="147"/>
      <c r="S52" s="147"/>
      <c r="T52" s="147"/>
    </row>
    <row r="53" spans="17:20" x14ac:dyDescent="0.25">
      <c r="Q53" s="147"/>
      <c r="R53" s="147"/>
      <c r="S53" s="147"/>
      <c r="T53" s="147"/>
    </row>
    <row r="54" spans="17:20" x14ac:dyDescent="0.25">
      <c r="Q54" s="147"/>
      <c r="R54" s="147"/>
      <c r="S54" s="147"/>
      <c r="T54" s="147"/>
    </row>
    <row r="55" spans="17:20" x14ac:dyDescent="0.25">
      <c r="Q55" s="147"/>
      <c r="R55" s="147"/>
      <c r="S55" s="147"/>
      <c r="T55" s="147"/>
    </row>
    <row r="56" spans="17:20" x14ac:dyDescent="0.25">
      <c r="Q56" s="147"/>
      <c r="R56" s="147"/>
      <c r="S56" s="147"/>
      <c r="T56" s="147"/>
    </row>
    <row r="57" spans="17:20" x14ac:dyDescent="0.25">
      <c r="Q57" s="147"/>
      <c r="R57" s="147"/>
      <c r="S57" s="147"/>
      <c r="T57" s="147"/>
    </row>
    <row r="58" spans="17:20" x14ac:dyDescent="0.25">
      <c r="Q58" s="147"/>
      <c r="R58" s="147"/>
      <c r="S58" s="147"/>
      <c r="T58" s="147"/>
    </row>
    <row r="59" spans="17:20" x14ac:dyDescent="0.25">
      <c r="Q59" s="147"/>
      <c r="R59" s="147"/>
      <c r="S59" s="147"/>
      <c r="T59" s="147"/>
    </row>
    <row r="60" spans="17:20" x14ac:dyDescent="0.25">
      <c r="Q60" s="147"/>
      <c r="R60" s="147"/>
      <c r="S60" s="147"/>
      <c r="T60" s="147"/>
    </row>
    <row r="61" spans="17:20" x14ac:dyDescent="0.25">
      <c r="Q61" s="147"/>
      <c r="R61" s="147"/>
      <c r="S61" s="147"/>
      <c r="T61" s="147"/>
    </row>
    <row r="62" spans="17:20" x14ac:dyDescent="0.25">
      <c r="Q62" s="147"/>
      <c r="R62" s="147"/>
      <c r="S62" s="147"/>
      <c r="T62" s="147"/>
    </row>
    <row r="63" spans="17:20" x14ac:dyDescent="0.25">
      <c r="Q63" s="147"/>
      <c r="R63" s="147"/>
      <c r="S63" s="147"/>
      <c r="T63" s="147"/>
    </row>
    <row r="64" spans="17:20" x14ac:dyDescent="0.25">
      <c r="Q64" s="147"/>
      <c r="R64" s="147"/>
      <c r="S64" s="147"/>
      <c r="T64" s="147"/>
    </row>
    <row r="65" spans="17:20" x14ac:dyDescent="0.25">
      <c r="Q65" s="147"/>
      <c r="R65" s="147"/>
      <c r="S65" s="147"/>
      <c r="T65" s="147"/>
    </row>
    <row r="66" spans="17:20" x14ac:dyDescent="0.25">
      <c r="Q66" s="147"/>
      <c r="R66" s="147"/>
      <c r="S66" s="147"/>
      <c r="T66" s="147"/>
    </row>
    <row r="67" spans="17:20" x14ac:dyDescent="0.25">
      <c r="Q67" s="147"/>
      <c r="R67" s="147"/>
      <c r="S67" s="147"/>
      <c r="T67" s="147"/>
    </row>
    <row r="68" spans="17:20" x14ac:dyDescent="0.25">
      <c r="Q68" s="147"/>
      <c r="R68" s="147"/>
      <c r="S68" s="147"/>
      <c r="T68" s="147"/>
    </row>
    <row r="69" spans="17:20" x14ac:dyDescent="0.25">
      <c r="Q69" s="147"/>
      <c r="R69" s="147"/>
      <c r="S69" s="147"/>
      <c r="T69" s="147"/>
    </row>
    <row r="70" spans="17:20" x14ac:dyDescent="0.25">
      <c r="Q70" s="147"/>
      <c r="R70" s="147"/>
      <c r="S70" s="147"/>
      <c r="T70" s="147"/>
    </row>
    <row r="71" spans="17:20" x14ac:dyDescent="0.25">
      <c r="Q71" s="147"/>
      <c r="R71" s="147"/>
      <c r="S71" s="147"/>
      <c r="T71" s="147"/>
    </row>
    <row r="72" spans="17:20" x14ac:dyDescent="0.25">
      <c r="Q72" s="147"/>
      <c r="R72" s="147"/>
      <c r="S72" s="147"/>
      <c r="T72" s="147"/>
    </row>
    <row r="73" spans="17:20" x14ac:dyDescent="0.25">
      <c r="Q73" s="147"/>
      <c r="R73" s="147"/>
      <c r="S73" s="147"/>
      <c r="T73" s="147"/>
    </row>
    <row r="74" spans="17:20" x14ac:dyDescent="0.25">
      <c r="Q74" s="147"/>
      <c r="R74" s="147"/>
      <c r="S74" s="147"/>
      <c r="T74" s="147"/>
    </row>
    <row r="75" spans="17:20" x14ac:dyDescent="0.25">
      <c r="Q75" s="147"/>
      <c r="R75" s="147"/>
      <c r="S75" s="147"/>
      <c r="T75" s="147"/>
    </row>
    <row r="76" spans="17:20" x14ac:dyDescent="0.25">
      <c r="Q76" s="147"/>
      <c r="R76" s="147"/>
      <c r="S76" s="147"/>
      <c r="T76" s="147"/>
    </row>
    <row r="77" spans="17:20" x14ac:dyDescent="0.25">
      <c r="Q77" s="147"/>
      <c r="R77" s="147"/>
      <c r="S77" s="147"/>
      <c r="T77" s="147"/>
    </row>
    <row r="78" spans="17:20" x14ac:dyDescent="0.25">
      <c r="Q78" s="147"/>
      <c r="R78" s="147"/>
      <c r="S78" s="147"/>
      <c r="T78" s="147"/>
    </row>
    <row r="79" spans="17:20" x14ac:dyDescent="0.25">
      <c r="Q79" s="147"/>
      <c r="R79" s="147"/>
      <c r="S79" s="147"/>
      <c r="T79" s="147"/>
    </row>
    <row r="80" spans="17:20" x14ac:dyDescent="0.25">
      <c r="Q80" s="147"/>
      <c r="R80" s="147"/>
      <c r="S80" s="147"/>
      <c r="T80" s="147"/>
    </row>
    <row r="81" spans="17:20" x14ac:dyDescent="0.25">
      <c r="Q81" s="147"/>
      <c r="R81" s="147"/>
      <c r="S81" s="147"/>
      <c r="T81" s="147"/>
    </row>
    <row r="82" spans="17:20" x14ac:dyDescent="0.25">
      <c r="Q82" s="147"/>
      <c r="R82" s="147"/>
      <c r="S82" s="147"/>
      <c r="T82" s="147"/>
    </row>
    <row r="83" spans="17:20" x14ac:dyDescent="0.25">
      <c r="Q83" s="147"/>
      <c r="R83" s="147"/>
      <c r="S83" s="147"/>
      <c r="T83" s="147"/>
    </row>
    <row r="84" spans="17:20" x14ac:dyDescent="0.25">
      <c r="Q84" s="147"/>
      <c r="R84" s="147"/>
      <c r="S84" s="147"/>
      <c r="T84" s="147"/>
    </row>
    <row r="85" spans="17:20" x14ac:dyDescent="0.25">
      <c r="Q85" s="147"/>
      <c r="R85" s="147"/>
      <c r="S85" s="147"/>
      <c r="T85" s="147"/>
    </row>
    <row r="86" spans="17:20" x14ac:dyDescent="0.25">
      <c r="Q86" s="147"/>
      <c r="R86" s="147"/>
      <c r="S86" s="147"/>
      <c r="T86" s="147"/>
    </row>
    <row r="87" spans="17:20" x14ac:dyDescent="0.25">
      <c r="Q87" s="147"/>
      <c r="R87" s="147"/>
      <c r="S87" s="147"/>
      <c r="T87" s="147"/>
    </row>
    <row r="88" spans="17:20" x14ac:dyDescent="0.25">
      <c r="Q88" s="147"/>
      <c r="R88" s="147"/>
      <c r="S88" s="147"/>
      <c r="T88" s="147"/>
    </row>
    <row r="89" spans="17:20" x14ac:dyDescent="0.25">
      <c r="Q89" s="147"/>
      <c r="R89" s="147"/>
      <c r="S89" s="147"/>
      <c r="T89" s="147"/>
    </row>
    <row r="90" spans="17:20" x14ac:dyDescent="0.25">
      <c r="Q90" s="147"/>
      <c r="R90" s="147"/>
      <c r="S90" s="147"/>
      <c r="T90" s="147"/>
    </row>
    <row r="91" spans="17:20" x14ac:dyDescent="0.25">
      <c r="Q91" s="147"/>
      <c r="R91" s="147"/>
      <c r="S91" s="147"/>
      <c r="T91" s="147"/>
    </row>
    <row r="92" spans="17:20" x14ac:dyDescent="0.25">
      <c r="Q92" s="147"/>
      <c r="R92" s="147"/>
      <c r="S92" s="147"/>
      <c r="T92" s="147"/>
    </row>
    <row r="93" spans="17:20" x14ac:dyDescent="0.25">
      <c r="Q93" s="147"/>
      <c r="R93" s="147"/>
      <c r="S93" s="147"/>
      <c r="T93" s="147"/>
    </row>
    <row r="94" spans="17:20" x14ac:dyDescent="0.25">
      <c r="Q94" s="147"/>
      <c r="R94" s="147"/>
      <c r="S94" s="147"/>
      <c r="T94" s="147"/>
    </row>
    <row r="95" spans="17:20" x14ac:dyDescent="0.25">
      <c r="Q95" s="147"/>
      <c r="R95" s="147"/>
      <c r="S95" s="147"/>
      <c r="T95" s="147"/>
    </row>
    <row r="96" spans="17:20" x14ac:dyDescent="0.25">
      <c r="Q96" s="147"/>
      <c r="R96" s="147"/>
      <c r="S96" s="147"/>
      <c r="T96" s="147"/>
    </row>
    <row r="97" spans="17:20" x14ac:dyDescent="0.25">
      <c r="Q97" s="147"/>
      <c r="R97" s="147"/>
      <c r="S97" s="147"/>
      <c r="T97" s="147"/>
    </row>
    <row r="98" spans="17:20" x14ac:dyDescent="0.25">
      <c r="Q98" s="147"/>
      <c r="R98" s="147"/>
      <c r="S98" s="147"/>
      <c r="T98" s="147"/>
    </row>
    <row r="99" spans="17:20" x14ac:dyDescent="0.25">
      <c r="Q99" s="147"/>
      <c r="R99" s="147"/>
      <c r="S99" s="147"/>
      <c r="T99" s="147"/>
    </row>
    <row r="100" spans="17:20" x14ac:dyDescent="0.25">
      <c r="Q100" s="147"/>
      <c r="R100" s="147"/>
      <c r="S100" s="147"/>
      <c r="T100" s="147"/>
    </row>
    <row r="101" spans="17:20" x14ac:dyDescent="0.25">
      <c r="Q101" s="147"/>
      <c r="R101" s="147"/>
      <c r="S101" s="147"/>
      <c r="T101" s="147"/>
    </row>
    <row r="102" spans="17:20" x14ac:dyDescent="0.25">
      <c r="Q102" s="147"/>
      <c r="R102" s="147"/>
      <c r="S102" s="147"/>
      <c r="T102" s="147"/>
    </row>
    <row r="103" spans="17:20" x14ac:dyDescent="0.25">
      <c r="Q103" s="147"/>
      <c r="R103" s="147"/>
      <c r="S103" s="147"/>
      <c r="T103" s="147"/>
    </row>
    <row r="104" spans="17:20" x14ac:dyDescent="0.25">
      <c r="Q104" s="147"/>
      <c r="R104" s="147"/>
      <c r="S104" s="147"/>
      <c r="T104" s="147"/>
    </row>
    <row r="105" spans="17:20" x14ac:dyDescent="0.25">
      <c r="Q105" s="147"/>
      <c r="R105" s="147"/>
      <c r="S105" s="147"/>
      <c r="T105" s="147"/>
    </row>
    <row r="106" spans="17:20" x14ac:dyDescent="0.25">
      <c r="Q106" s="147"/>
      <c r="R106" s="147"/>
      <c r="S106" s="147"/>
      <c r="T106" s="147"/>
    </row>
    <row r="107" spans="17:20" x14ac:dyDescent="0.25">
      <c r="Q107" s="147"/>
      <c r="R107" s="147"/>
      <c r="S107" s="147"/>
      <c r="T107" s="147"/>
    </row>
    <row r="108" spans="17:20" x14ac:dyDescent="0.25">
      <c r="Q108" s="147"/>
      <c r="R108" s="147"/>
      <c r="S108" s="147"/>
      <c r="T108" s="147"/>
    </row>
    <row r="109" spans="17:20" x14ac:dyDescent="0.25">
      <c r="Q109" s="147"/>
      <c r="R109" s="147"/>
      <c r="S109" s="147"/>
      <c r="T109" s="147"/>
    </row>
    <row r="110" spans="17:20" x14ac:dyDescent="0.25">
      <c r="Q110" s="147"/>
      <c r="R110" s="147"/>
      <c r="S110" s="147"/>
      <c r="T110" s="147"/>
    </row>
    <row r="111" spans="17:20" x14ac:dyDescent="0.25">
      <c r="Q111" s="147"/>
      <c r="R111" s="147"/>
      <c r="S111" s="147"/>
      <c r="T111" s="147"/>
    </row>
    <row r="112" spans="17:20" x14ac:dyDescent="0.25">
      <c r="Q112" s="147"/>
      <c r="R112" s="147"/>
      <c r="S112" s="147"/>
      <c r="T112" s="147"/>
    </row>
    <row r="113" spans="17:18" x14ac:dyDescent="0.25">
      <c r="Q113" s="147"/>
      <c r="R113" s="147"/>
    </row>
    <row r="114" spans="17:18" x14ac:dyDescent="0.25">
      <c r="Q114" s="147"/>
      <c r="R114" s="147"/>
    </row>
    <row r="115" spans="17:18" x14ac:dyDescent="0.25">
      <c r="Q115" s="147"/>
      <c r="R115" s="147"/>
    </row>
    <row r="116" spans="17:18" x14ac:dyDescent="0.25">
      <c r="Q116" s="147"/>
      <c r="R116" s="147"/>
    </row>
    <row r="117" spans="17:18" x14ac:dyDescent="0.25">
      <c r="Q117" s="147"/>
      <c r="R117" s="147"/>
    </row>
    <row r="118" spans="17:18" x14ac:dyDescent="0.25">
      <c r="Q118" s="147"/>
      <c r="R118" s="147"/>
    </row>
    <row r="119" spans="17:18" x14ac:dyDescent="0.25">
      <c r="Q119" s="147"/>
      <c r="R119" s="147"/>
    </row>
    <row r="120" spans="17:18" x14ac:dyDescent="0.25">
      <c r="Q120" s="147"/>
      <c r="R120" s="147"/>
    </row>
    <row r="121" spans="17:18" x14ac:dyDescent="0.25">
      <c r="Q121" s="147"/>
      <c r="R121" s="147"/>
    </row>
    <row r="122" spans="17:18" x14ac:dyDescent="0.25">
      <c r="Q122" s="147"/>
      <c r="R122" s="147"/>
    </row>
    <row r="123" spans="17:18" x14ac:dyDescent="0.25">
      <c r="Q123" s="147"/>
      <c r="R123" s="147"/>
    </row>
    <row r="124" spans="17:18" x14ac:dyDescent="0.25">
      <c r="Q124" s="147"/>
      <c r="R124" s="147"/>
    </row>
    <row r="125" spans="17:18" x14ac:dyDescent="0.25">
      <c r="Q125" s="147"/>
      <c r="R125" s="147"/>
    </row>
    <row r="126" spans="17:18" x14ac:dyDescent="0.25">
      <c r="Q126" s="147"/>
      <c r="R126" s="147"/>
    </row>
    <row r="127" spans="17:18" x14ac:dyDescent="0.25">
      <c r="Q127" s="147"/>
      <c r="R127" s="147"/>
    </row>
    <row r="128" spans="17:18" x14ac:dyDescent="0.25">
      <c r="Q128" s="147"/>
      <c r="R128" s="147"/>
    </row>
    <row r="129" spans="17:18" x14ac:dyDescent="0.25">
      <c r="Q129" s="147"/>
      <c r="R129" s="147"/>
    </row>
  </sheetData>
  <mergeCells count="287">
    <mergeCell ref="A1:K1"/>
    <mergeCell ref="Q1:R1"/>
    <mergeCell ref="S1:T1"/>
    <mergeCell ref="A2:K2"/>
    <mergeCell ref="Q2:R2"/>
    <mergeCell ref="S2:T2"/>
    <mergeCell ref="A5:A8"/>
    <mergeCell ref="B5:C8"/>
    <mergeCell ref="D5:D8"/>
    <mergeCell ref="E5:H6"/>
    <mergeCell ref="I5:I8"/>
    <mergeCell ref="J5:J8"/>
    <mergeCell ref="A3:K3"/>
    <mergeCell ref="Q3:R3"/>
    <mergeCell ref="S3:T3"/>
    <mergeCell ref="B4:J4"/>
    <mergeCell ref="Q4:R4"/>
    <mergeCell ref="S4:T4"/>
    <mergeCell ref="B11:C11"/>
    <mergeCell ref="B12:C12"/>
    <mergeCell ref="Q12:R12"/>
    <mergeCell ref="S12:T12"/>
    <mergeCell ref="A13:C13"/>
    <mergeCell ref="Q13:R13"/>
    <mergeCell ref="S13:T13"/>
    <mergeCell ref="S8:T8"/>
    <mergeCell ref="B9:C9"/>
    <mergeCell ref="Q9:R9"/>
    <mergeCell ref="S9:T9"/>
    <mergeCell ref="B10:C10"/>
    <mergeCell ref="Q10:R10"/>
    <mergeCell ref="S10:T10"/>
    <mergeCell ref="K5:K8"/>
    <mergeCell ref="Q5:R5"/>
    <mergeCell ref="S5:T5"/>
    <mergeCell ref="Q6:R6"/>
    <mergeCell ref="S6:T6"/>
    <mergeCell ref="E7:E8"/>
    <mergeCell ref="F7:H7"/>
    <mergeCell ref="Q7:R7"/>
    <mergeCell ref="S7:T7"/>
    <mergeCell ref="Q8:R8"/>
    <mergeCell ref="A17:A20"/>
    <mergeCell ref="B17:C20"/>
    <mergeCell ref="D17:D20"/>
    <mergeCell ref="E17:H18"/>
    <mergeCell ref="I17:I20"/>
    <mergeCell ref="J17:J20"/>
    <mergeCell ref="Q14:R14"/>
    <mergeCell ref="S14:T14"/>
    <mergeCell ref="A15:K15"/>
    <mergeCell ref="Q15:R15"/>
    <mergeCell ref="S15:T15"/>
    <mergeCell ref="A16:K16"/>
    <mergeCell ref="Q16:R16"/>
    <mergeCell ref="S16:T16"/>
    <mergeCell ref="S20:T20"/>
    <mergeCell ref="B21:C21"/>
    <mergeCell ref="Q21:R21"/>
    <mergeCell ref="S21:T21"/>
    <mergeCell ref="B22:C22"/>
    <mergeCell ref="Q22:R22"/>
    <mergeCell ref="S22:T22"/>
    <mergeCell ref="K17:K20"/>
    <mergeCell ref="Q17:R17"/>
    <mergeCell ref="S17:T17"/>
    <mergeCell ref="Q18:R18"/>
    <mergeCell ref="S18:T18"/>
    <mergeCell ref="E19:E20"/>
    <mergeCell ref="F19:H19"/>
    <mergeCell ref="Q19:R19"/>
    <mergeCell ref="S19:T19"/>
    <mergeCell ref="Q20:R20"/>
    <mergeCell ref="B25:C25"/>
    <mergeCell ref="Q25:R25"/>
    <mergeCell ref="S25:T25"/>
    <mergeCell ref="A26:C26"/>
    <mergeCell ref="Q26:R26"/>
    <mergeCell ref="S26:T26"/>
    <mergeCell ref="B23:C23"/>
    <mergeCell ref="Q23:R23"/>
    <mergeCell ref="S23:T23"/>
    <mergeCell ref="B24:C24"/>
    <mergeCell ref="Q24:R24"/>
    <mergeCell ref="S24:T24"/>
    <mergeCell ref="A27:K27"/>
    <mergeCell ref="Q27:R27"/>
    <mergeCell ref="S27:T27"/>
    <mergeCell ref="A28:A31"/>
    <mergeCell ref="B28:C31"/>
    <mergeCell ref="D28:D31"/>
    <mergeCell ref="E28:H29"/>
    <mergeCell ref="I28:I31"/>
    <mergeCell ref="J28:J31"/>
    <mergeCell ref="K28:K31"/>
    <mergeCell ref="Q28:R28"/>
    <mergeCell ref="S28:T28"/>
    <mergeCell ref="Q29:R29"/>
    <mergeCell ref="S29:T29"/>
    <mergeCell ref="E30:E31"/>
    <mergeCell ref="F30:H30"/>
    <mergeCell ref="Q30:R30"/>
    <mergeCell ref="S30:T30"/>
    <mergeCell ref="Q31:R31"/>
    <mergeCell ref="S31:T31"/>
    <mergeCell ref="A34:C34"/>
    <mergeCell ref="Q34:R34"/>
    <mergeCell ref="S34:T34"/>
    <mergeCell ref="Q35:R35"/>
    <mergeCell ref="S35:T35"/>
    <mergeCell ref="Q36:R36"/>
    <mergeCell ref="S36:T36"/>
    <mergeCell ref="B32:C32"/>
    <mergeCell ref="Q32:R32"/>
    <mergeCell ref="S32:T32"/>
    <mergeCell ref="B33:C33"/>
    <mergeCell ref="Q33:R33"/>
    <mergeCell ref="S33:T33"/>
    <mergeCell ref="Q40:R40"/>
    <mergeCell ref="S40:T40"/>
    <mergeCell ref="Q41:R41"/>
    <mergeCell ref="S41:T41"/>
    <mergeCell ref="Q42:R42"/>
    <mergeCell ref="S42:T42"/>
    <mergeCell ref="Q37:R37"/>
    <mergeCell ref="S37:T37"/>
    <mergeCell ref="Q38:R38"/>
    <mergeCell ref="S38:T38"/>
    <mergeCell ref="Q39:R39"/>
    <mergeCell ref="S39:T39"/>
    <mergeCell ref="Q46:R46"/>
    <mergeCell ref="S46:T46"/>
    <mergeCell ref="Q47:R47"/>
    <mergeCell ref="S47:T47"/>
    <mergeCell ref="Q48:R48"/>
    <mergeCell ref="S48:T48"/>
    <mergeCell ref="Q43:R43"/>
    <mergeCell ref="S43:T43"/>
    <mergeCell ref="Q44:R44"/>
    <mergeCell ref="S44:T44"/>
    <mergeCell ref="Q45:R45"/>
    <mergeCell ref="S45:T45"/>
    <mergeCell ref="Q52:R52"/>
    <mergeCell ref="S52:T52"/>
    <mergeCell ref="Q53:R53"/>
    <mergeCell ref="S53:T53"/>
    <mergeCell ref="Q54:R54"/>
    <mergeCell ref="S54:T54"/>
    <mergeCell ref="Q49:R49"/>
    <mergeCell ref="S49:T49"/>
    <mergeCell ref="Q50:R50"/>
    <mergeCell ref="S50:T50"/>
    <mergeCell ref="Q51:R51"/>
    <mergeCell ref="S51:T51"/>
    <mergeCell ref="Q58:R58"/>
    <mergeCell ref="S58:T58"/>
    <mergeCell ref="Q59:R59"/>
    <mergeCell ref="S59:T59"/>
    <mergeCell ref="Q60:R60"/>
    <mergeCell ref="S60:T60"/>
    <mergeCell ref="Q55:R55"/>
    <mergeCell ref="S55:T55"/>
    <mergeCell ref="Q56:R56"/>
    <mergeCell ref="S56:T56"/>
    <mergeCell ref="Q57:R57"/>
    <mergeCell ref="S57:T57"/>
    <mergeCell ref="Q64:R64"/>
    <mergeCell ref="S64:T64"/>
    <mergeCell ref="Q65:R65"/>
    <mergeCell ref="S65:T65"/>
    <mergeCell ref="Q66:R66"/>
    <mergeCell ref="S66:T66"/>
    <mergeCell ref="Q61:R61"/>
    <mergeCell ref="S61:T61"/>
    <mergeCell ref="Q62:R62"/>
    <mergeCell ref="S62:T62"/>
    <mergeCell ref="Q63:R63"/>
    <mergeCell ref="S63:T63"/>
    <mergeCell ref="Q70:R70"/>
    <mergeCell ref="S70:T70"/>
    <mergeCell ref="Q71:R71"/>
    <mergeCell ref="S71:T71"/>
    <mergeCell ref="Q72:R72"/>
    <mergeCell ref="S72:T72"/>
    <mergeCell ref="Q67:R67"/>
    <mergeCell ref="S67:T67"/>
    <mergeCell ref="Q68:R68"/>
    <mergeCell ref="S68:T68"/>
    <mergeCell ref="Q69:R69"/>
    <mergeCell ref="S69:T69"/>
    <mergeCell ref="Q76:R76"/>
    <mergeCell ref="S76:T76"/>
    <mergeCell ref="Q77:R77"/>
    <mergeCell ref="S77:T77"/>
    <mergeCell ref="Q78:R78"/>
    <mergeCell ref="S78:T78"/>
    <mergeCell ref="Q73:R73"/>
    <mergeCell ref="S73:T73"/>
    <mergeCell ref="Q74:R74"/>
    <mergeCell ref="S74:T74"/>
    <mergeCell ref="Q75:R75"/>
    <mergeCell ref="S75:T75"/>
    <mergeCell ref="Q82:R82"/>
    <mergeCell ref="S82:T82"/>
    <mergeCell ref="Q83:R83"/>
    <mergeCell ref="S83:T83"/>
    <mergeCell ref="Q84:R84"/>
    <mergeCell ref="S84:T84"/>
    <mergeCell ref="Q79:R79"/>
    <mergeCell ref="S79:T79"/>
    <mergeCell ref="Q80:R80"/>
    <mergeCell ref="S80:T80"/>
    <mergeCell ref="Q81:R81"/>
    <mergeCell ref="S81:T81"/>
    <mergeCell ref="Q88:R88"/>
    <mergeCell ref="S88:T88"/>
    <mergeCell ref="Q89:R89"/>
    <mergeCell ref="S89:T89"/>
    <mergeCell ref="Q90:R90"/>
    <mergeCell ref="S90:T90"/>
    <mergeCell ref="Q85:R85"/>
    <mergeCell ref="S85:T85"/>
    <mergeCell ref="Q86:R86"/>
    <mergeCell ref="S86:T86"/>
    <mergeCell ref="Q87:R87"/>
    <mergeCell ref="S87:T87"/>
    <mergeCell ref="Q94:R94"/>
    <mergeCell ref="S94:T94"/>
    <mergeCell ref="Q95:R95"/>
    <mergeCell ref="S95:T95"/>
    <mergeCell ref="Q96:R96"/>
    <mergeCell ref="S96:T96"/>
    <mergeCell ref="Q91:R91"/>
    <mergeCell ref="S91:T91"/>
    <mergeCell ref="Q92:R92"/>
    <mergeCell ref="S92:T92"/>
    <mergeCell ref="Q93:R93"/>
    <mergeCell ref="S93:T93"/>
    <mergeCell ref="Q100:R100"/>
    <mergeCell ref="S100:T100"/>
    <mergeCell ref="Q101:R101"/>
    <mergeCell ref="S101:T101"/>
    <mergeCell ref="Q102:R102"/>
    <mergeCell ref="S102:T102"/>
    <mergeCell ref="Q97:R97"/>
    <mergeCell ref="S97:T97"/>
    <mergeCell ref="Q98:R98"/>
    <mergeCell ref="S98:T98"/>
    <mergeCell ref="Q99:R99"/>
    <mergeCell ref="S99:T99"/>
    <mergeCell ref="Q106:R106"/>
    <mergeCell ref="S106:T106"/>
    <mergeCell ref="Q107:R107"/>
    <mergeCell ref="S107:T107"/>
    <mergeCell ref="Q108:R108"/>
    <mergeCell ref="S108:T108"/>
    <mergeCell ref="Q103:R103"/>
    <mergeCell ref="S103:T103"/>
    <mergeCell ref="Q104:R104"/>
    <mergeCell ref="S104:T104"/>
    <mergeCell ref="Q105:R105"/>
    <mergeCell ref="S105:T105"/>
    <mergeCell ref="Q112:R112"/>
    <mergeCell ref="S112:T112"/>
    <mergeCell ref="Q113:R113"/>
    <mergeCell ref="Q114:R114"/>
    <mergeCell ref="Q115:R115"/>
    <mergeCell ref="Q116:R116"/>
    <mergeCell ref="Q109:R109"/>
    <mergeCell ref="S109:T109"/>
    <mergeCell ref="Q110:R110"/>
    <mergeCell ref="S110:T110"/>
    <mergeCell ref="Q111:R111"/>
    <mergeCell ref="S111:T111"/>
    <mergeCell ref="Q129:R129"/>
    <mergeCell ref="Q123:R123"/>
    <mergeCell ref="Q124:R124"/>
    <mergeCell ref="Q125:R125"/>
    <mergeCell ref="Q126:R126"/>
    <mergeCell ref="Q127:R127"/>
    <mergeCell ref="Q128:R128"/>
    <mergeCell ref="Q117:R117"/>
    <mergeCell ref="Q118:R118"/>
    <mergeCell ref="Q119:R119"/>
    <mergeCell ref="Q120:R120"/>
    <mergeCell ref="Q121:R121"/>
    <mergeCell ref="Q122:R122"/>
  </mergeCells>
  <pageMargins left="0.23622047244094488" right="0.23622047244094488" top="0.19685039370078741" bottom="0.19685039370078741" header="0" footer="0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7"/>
  <sheetViews>
    <sheetView view="pageBreakPreview" zoomScaleNormal="100" zoomScaleSheetLayoutView="100" workbookViewId="0">
      <selection activeCell="R53" sqref="R53:S53"/>
    </sheetView>
  </sheetViews>
  <sheetFormatPr defaultRowHeight="15" x14ac:dyDescent="0.25"/>
  <cols>
    <col min="1" max="2" width="10" style="5" customWidth="1"/>
    <col min="3" max="3" width="5.5703125" style="5" customWidth="1"/>
    <col min="4" max="4" width="4.85546875" style="5" customWidth="1"/>
    <col min="5" max="5" width="10.5703125" style="5" customWidth="1"/>
    <col min="6" max="7" width="10.140625" style="5" customWidth="1"/>
    <col min="8" max="8" width="10.5703125" style="5" customWidth="1"/>
    <col min="9" max="9" width="8.42578125" style="5" customWidth="1"/>
    <col min="10" max="10" width="8.85546875" style="5" customWidth="1"/>
    <col min="11" max="11" width="8.28515625" style="5" customWidth="1"/>
    <col min="12" max="12" width="16.7109375" style="5" customWidth="1"/>
    <col min="13" max="14" width="15.28515625" style="5" customWidth="1"/>
    <col min="15" max="18" width="9.140625" style="5"/>
    <col min="19" max="19" width="14" style="5" customWidth="1"/>
    <col min="20" max="16384" width="9.140625" style="5"/>
  </cols>
  <sheetData>
    <row r="1" spans="1:21" ht="16.5" customHeight="1" x14ac:dyDescent="0.3">
      <c r="A1" s="199" t="s">
        <v>26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R1" s="147"/>
      <c r="S1" s="147"/>
      <c r="T1" s="147"/>
      <c r="U1" s="147"/>
    </row>
    <row r="2" spans="1:21" ht="9.75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R2" s="147"/>
      <c r="S2" s="147"/>
      <c r="T2" s="147"/>
      <c r="U2" s="147"/>
    </row>
    <row r="3" spans="1:21" ht="19.5" x14ac:dyDescent="0.35">
      <c r="A3" s="176" t="s">
        <v>345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R3" s="147"/>
      <c r="S3" s="147"/>
      <c r="T3" s="147"/>
      <c r="U3" s="147"/>
    </row>
    <row r="4" spans="1:21" ht="18.75" hidden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R4" s="147"/>
      <c r="S4" s="147"/>
      <c r="T4" s="147"/>
      <c r="U4" s="147"/>
    </row>
    <row r="5" spans="1:21" ht="19.5" x14ac:dyDescent="0.35">
      <c r="A5" s="176" t="s">
        <v>119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R5" s="147"/>
      <c r="S5" s="147"/>
      <c r="T5" s="147"/>
      <c r="U5" s="147"/>
    </row>
    <row r="6" spans="1:21" ht="6" customHeight="1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R6" s="147"/>
      <c r="S6" s="147"/>
      <c r="T6" s="147"/>
      <c r="U6" s="147"/>
    </row>
    <row r="7" spans="1:21" ht="16.5" x14ac:dyDescent="0.25">
      <c r="A7" s="218" t="s">
        <v>38</v>
      </c>
      <c r="B7" s="218"/>
      <c r="C7" s="219"/>
      <c r="D7" s="219"/>
      <c r="E7" s="219"/>
      <c r="F7" s="219"/>
      <c r="G7" s="219"/>
      <c r="H7" s="219"/>
      <c r="I7" s="219"/>
      <c r="J7" s="219"/>
      <c r="K7" s="219"/>
      <c r="L7" s="219"/>
      <c r="R7" s="147"/>
      <c r="S7" s="147"/>
      <c r="T7" s="147"/>
      <c r="U7" s="147"/>
    </row>
    <row r="8" spans="1:21" ht="9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R8" s="147"/>
      <c r="S8" s="147"/>
      <c r="T8" s="147"/>
      <c r="U8" s="147"/>
    </row>
    <row r="9" spans="1:21" ht="9.75" customHeight="1" x14ac:dyDescent="0.25">
      <c r="A9" s="220" t="s">
        <v>27</v>
      </c>
      <c r="B9" s="220" t="s">
        <v>175</v>
      </c>
      <c r="C9" s="204" t="s">
        <v>40</v>
      </c>
      <c r="D9" s="205"/>
      <c r="E9" s="205"/>
      <c r="F9" s="205"/>
      <c r="G9" s="178"/>
      <c r="H9" s="225" t="s">
        <v>41</v>
      </c>
      <c r="I9" s="226"/>
      <c r="J9" s="152" t="s">
        <v>42</v>
      </c>
      <c r="K9" s="152" t="s">
        <v>43</v>
      </c>
      <c r="L9" s="152" t="s">
        <v>44</v>
      </c>
      <c r="R9" s="147"/>
      <c r="S9" s="147"/>
      <c r="T9" s="147"/>
      <c r="U9" s="147"/>
    </row>
    <row r="10" spans="1:21" ht="11.25" customHeight="1" x14ac:dyDescent="0.25">
      <c r="A10" s="221"/>
      <c r="B10" s="223"/>
      <c r="C10" s="179"/>
      <c r="D10" s="206"/>
      <c r="E10" s="206"/>
      <c r="F10" s="206"/>
      <c r="G10" s="180"/>
      <c r="H10" s="227"/>
      <c r="I10" s="228"/>
      <c r="J10" s="177"/>
      <c r="K10" s="177"/>
      <c r="L10" s="153"/>
      <c r="R10" s="147"/>
      <c r="S10" s="147"/>
      <c r="T10" s="147"/>
      <c r="U10" s="147"/>
    </row>
    <row r="11" spans="1:21" ht="11.25" customHeight="1" x14ac:dyDescent="0.25">
      <c r="A11" s="221"/>
      <c r="B11" s="223"/>
      <c r="C11" s="179"/>
      <c r="D11" s="206"/>
      <c r="E11" s="206"/>
      <c r="F11" s="206"/>
      <c r="G11" s="180"/>
      <c r="H11" s="227"/>
      <c r="I11" s="228"/>
      <c r="J11" s="177"/>
      <c r="K11" s="177"/>
      <c r="L11" s="153"/>
      <c r="R11" s="147"/>
      <c r="S11" s="147"/>
      <c r="T11" s="147"/>
      <c r="U11" s="147"/>
    </row>
    <row r="12" spans="1:21" ht="28.5" customHeight="1" x14ac:dyDescent="0.25">
      <c r="A12" s="222"/>
      <c r="B12" s="224"/>
      <c r="C12" s="181"/>
      <c r="D12" s="207"/>
      <c r="E12" s="207"/>
      <c r="F12" s="207"/>
      <c r="G12" s="182"/>
      <c r="H12" s="229"/>
      <c r="I12" s="230"/>
      <c r="J12" s="166"/>
      <c r="K12" s="166"/>
      <c r="L12" s="154"/>
      <c r="R12" s="147"/>
      <c r="S12" s="147"/>
      <c r="T12" s="147"/>
      <c r="U12" s="147"/>
    </row>
    <row r="13" spans="1:21" x14ac:dyDescent="0.25">
      <c r="A13" s="12">
        <v>1</v>
      </c>
      <c r="B13" s="103"/>
      <c r="C13" s="172">
        <v>2</v>
      </c>
      <c r="D13" s="187"/>
      <c r="E13" s="187"/>
      <c r="F13" s="187"/>
      <c r="G13" s="173"/>
      <c r="H13" s="172">
        <v>3</v>
      </c>
      <c r="I13" s="173"/>
      <c r="J13" s="12">
        <v>4</v>
      </c>
      <c r="K13" s="111">
        <v>5</v>
      </c>
      <c r="L13" s="51">
        <v>6</v>
      </c>
      <c r="R13" s="147"/>
      <c r="S13" s="147"/>
      <c r="T13" s="147"/>
      <c r="U13" s="147"/>
    </row>
    <row r="14" spans="1:21" ht="44.25" customHeight="1" x14ac:dyDescent="0.25">
      <c r="A14" s="12">
        <v>1</v>
      </c>
      <c r="B14" s="103"/>
      <c r="C14" s="212" t="s">
        <v>39</v>
      </c>
      <c r="D14" s="213"/>
      <c r="E14" s="213"/>
      <c r="F14" s="213"/>
      <c r="G14" s="214"/>
      <c r="H14" s="158" t="s">
        <v>20</v>
      </c>
      <c r="I14" s="198"/>
      <c r="J14" s="12" t="s">
        <v>20</v>
      </c>
      <c r="K14" s="12" t="s">
        <v>20</v>
      </c>
      <c r="L14" s="39">
        <f>L15+L16+L17</f>
        <v>15000</v>
      </c>
      <c r="R14" s="147"/>
      <c r="S14" s="147"/>
      <c r="T14" s="147"/>
      <c r="U14" s="147"/>
    </row>
    <row r="15" spans="1:21" ht="66" customHeight="1" x14ac:dyDescent="0.25">
      <c r="A15" s="17" t="s">
        <v>45</v>
      </c>
      <c r="B15" s="62" t="s">
        <v>176</v>
      </c>
      <c r="C15" s="212" t="s">
        <v>46</v>
      </c>
      <c r="D15" s="201"/>
      <c r="E15" s="201"/>
      <c r="F15" s="201"/>
      <c r="G15" s="202"/>
      <c r="H15" s="172"/>
      <c r="I15" s="173"/>
      <c r="J15" s="10"/>
      <c r="K15" s="10"/>
      <c r="L15" s="54">
        <v>600</v>
      </c>
      <c r="R15" s="147"/>
      <c r="S15" s="147"/>
      <c r="T15" s="203"/>
      <c r="U15" s="147"/>
    </row>
    <row r="16" spans="1:21" ht="29.25" customHeight="1" x14ac:dyDescent="0.25">
      <c r="A16" s="17" t="s">
        <v>47</v>
      </c>
      <c r="B16" s="62" t="s">
        <v>177</v>
      </c>
      <c r="C16" s="212" t="s">
        <v>49</v>
      </c>
      <c r="D16" s="213"/>
      <c r="E16" s="213"/>
      <c r="F16" s="213"/>
      <c r="G16" s="214"/>
      <c r="H16" s="172"/>
      <c r="I16" s="173"/>
      <c r="J16" s="10"/>
      <c r="K16" s="10"/>
      <c r="L16" s="54">
        <v>14400</v>
      </c>
      <c r="R16" s="147"/>
      <c r="S16" s="147"/>
      <c r="T16" s="203"/>
      <c r="U16" s="147"/>
    </row>
    <row r="17" spans="1:21" ht="29.25" customHeight="1" x14ac:dyDescent="0.25">
      <c r="A17" s="17" t="s">
        <v>48</v>
      </c>
      <c r="B17" s="62"/>
      <c r="C17" s="212" t="s">
        <v>50</v>
      </c>
      <c r="D17" s="213"/>
      <c r="E17" s="213"/>
      <c r="F17" s="213"/>
      <c r="G17" s="214"/>
      <c r="H17" s="172"/>
      <c r="I17" s="173"/>
      <c r="J17" s="10"/>
      <c r="K17" s="10"/>
      <c r="L17" s="51"/>
      <c r="R17" s="147"/>
      <c r="S17" s="147"/>
      <c r="T17" s="147"/>
      <c r="U17" s="147"/>
    </row>
    <row r="18" spans="1:21" ht="44.25" customHeight="1" x14ac:dyDescent="0.25">
      <c r="A18" s="17" t="s">
        <v>51</v>
      </c>
      <c r="B18" s="62"/>
      <c r="C18" s="212" t="s">
        <v>346</v>
      </c>
      <c r="D18" s="213"/>
      <c r="E18" s="213"/>
      <c r="F18" s="213"/>
      <c r="G18" s="214"/>
      <c r="H18" s="158" t="s">
        <v>20</v>
      </c>
      <c r="I18" s="198"/>
      <c r="J18" s="12" t="s">
        <v>20</v>
      </c>
      <c r="K18" s="12" t="s">
        <v>20</v>
      </c>
      <c r="L18" s="51"/>
      <c r="R18" s="147"/>
      <c r="S18" s="147"/>
      <c r="T18" s="147"/>
      <c r="U18" s="147"/>
    </row>
    <row r="19" spans="1:21" ht="58.5" customHeight="1" x14ac:dyDescent="0.25">
      <c r="A19" s="17" t="s">
        <v>52</v>
      </c>
      <c r="B19" s="62"/>
      <c r="C19" s="212" t="s">
        <v>46</v>
      </c>
      <c r="D19" s="201"/>
      <c r="E19" s="201"/>
      <c r="F19" s="201"/>
      <c r="G19" s="202"/>
      <c r="H19" s="172"/>
      <c r="I19" s="173"/>
      <c r="J19" s="10"/>
      <c r="K19" s="10"/>
      <c r="L19" s="51"/>
      <c r="R19" s="147"/>
      <c r="S19" s="147"/>
      <c r="T19" s="147"/>
      <c r="U19" s="147"/>
    </row>
    <row r="20" spans="1:21" ht="27" customHeight="1" x14ac:dyDescent="0.25">
      <c r="A20" s="17" t="s">
        <v>53</v>
      </c>
      <c r="B20" s="62"/>
      <c r="C20" s="212" t="s">
        <v>347</v>
      </c>
      <c r="D20" s="213"/>
      <c r="E20" s="213"/>
      <c r="F20" s="213"/>
      <c r="G20" s="214"/>
      <c r="H20" s="172"/>
      <c r="I20" s="173"/>
      <c r="J20" s="10"/>
      <c r="K20" s="10"/>
      <c r="L20" s="51"/>
      <c r="R20" s="147"/>
      <c r="S20" s="147"/>
      <c r="T20" s="147"/>
      <c r="U20" s="147"/>
    </row>
    <row r="21" spans="1:21" ht="29.25" customHeight="1" x14ac:dyDescent="0.25">
      <c r="A21" s="17" t="s">
        <v>54</v>
      </c>
      <c r="B21" s="62"/>
      <c r="C21" s="212" t="s">
        <v>50</v>
      </c>
      <c r="D21" s="213"/>
      <c r="E21" s="213"/>
      <c r="F21" s="213"/>
      <c r="G21" s="214"/>
      <c r="H21" s="172"/>
      <c r="I21" s="173"/>
      <c r="J21" s="10"/>
      <c r="K21" s="10"/>
      <c r="L21" s="51"/>
      <c r="R21" s="147"/>
      <c r="S21" s="147"/>
      <c r="T21" s="147"/>
      <c r="U21" s="147"/>
    </row>
    <row r="22" spans="1:21" ht="21" customHeight="1" x14ac:dyDescent="0.25">
      <c r="A22" s="215" t="s">
        <v>37</v>
      </c>
      <c r="B22" s="216"/>
      <c r="C22" s="216"/>
      <c r="D22" s="216"/>
      <c r="E22" s="216"/>
      <c r="F22" s="216"/>
      <c r="G22" s="217"/>
      <c r="H22" s="188" t="s">
        <v>55</v>
      </c>
      <c r="I22" s="190"/>
      <c r="J22" s="21" t="s">
        <v>55</v>
      </c>
      <c r="K22" s="21" t="s">
        <v>55</v>
      </c>
      <c r="L22" s="40">
        <f>L14</f>
        <v>15000</v>
      </c>
      <c r="R22" s="147"/>
      <c r="S22" s="147"/>
      <c r="T22" s="147"/>
      <c r="U22" s="147"/>
    </row>
    <row r="23" spans="1:21" ht="3.75" customHeight="1" x14ac:dyDescent="0.25">
      <c r="R23" s="147"/>
      <c r="S23" s="147"/>
      <c r="T23" s="147"/>
      <c r="U23" s="147"/>
    </row>
    <row r="24" spans="1:21" hidden="1" x14ac:dyDescent="0.25">
      <c r="R24" s="147"/>
      <c r="S24" s="147"/>
      <c r="T24" s="147"/>
      <c r="U24" s="147"/>
    </row>
    <row r="25" spans="1:21" ht="3.75" customHeight="1" x14ac:dyDescent="0.25">
      <c r="R25" s="147"/>
      <c r="S25" s="147"/>
      <c r="T25" s="147"/>
      <c r="U25" s="147"/>
    </row>
    <row r="26" spans="1:21" hidden="1" x14ac:dyDescent="0.25">
      <c r="R26" s="147"/>
      <c r="S26" s="147"/>
      <c r="T26" s="147"/>
      <c r="U26" s="147"/>
    </row>
    <row r="27" spans="1:21" hidden="1" x14ac:dyDescent="0.25">
      <c r="R27" s="147"/>
      <c r="S27" s="147"/>
      <c r="T27" s="147"/>
      <c r="U27" s="147"/>
    </row>
    <row r="28" spans="1:21" hidden="1" x14ac:dyDescent="0.25">
      <c r="R28" s="147"/>
      <c r="S28" s="147"/>
      <c r="T28" s="147"/>
      <c r="U28" s="147"/>
    </row>
    <row r="29" spans="1:21" ht="4.5" customHeight="1" x14ac:dyDescent="0.25">
      <c r="R29" s="147"/>
      <c r="S29" s="147"/>
      <c r="T29" s="147"/>
      <c r="U29" s="147"/>
    </row>
    <row r="30" spans="1:21" ht="14.25" customHeight="1" x14ac:dyDescent="0.3">
      <c r="A30" s="199" t="s">
        <v>26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R30" s="147"/>
      <c r="S30" s="147"/>
      <c r="T30" s="147"/>
      <c r="U30" s="147"/>
    </row>
    <row r="31" spans="1:21" hidden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R31" s="147"/>
      <c r="S31" s="147"/>
      <c r="T31" s="147"/>
      <c r="U31" s="147"/>
    </row>
    <row r="32" spans="1:21" ht="18" customHeight="1" x14ac:dyDescent="0.35">
      <c r="A32" s="176" t="s">
        <v>345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R32" s="147"/>
      <c r="S32" s="147"/>
      <c r="T32" s="147"/>
      <c r="U32" s="147"/>
    </row>
    <row r="33" spans="1:21" hidden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R33" s="147"/>
      <c r="S33" s="147"/>
      <c r="T33" s="147"/>
      <c r="U33" s="147"/>
    </row>
    <row r="34" spans="1:21" ht="19.5" x14ac:dyDescent="0.35">
      <c r="A34" s="176" t="s">
        <v>119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R34" s="147"/>
      <c r="S34" s="147"/>
      <c r="T34" s="147"/>
      <c r="U34" s="147"/>
    </row>
    <row r="35" spans="1:21" ht="3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R35" s="147"/>
      <c r="S35" s="147"/>
      <c r="T35" s="147"/>
      <c r="U35" s="147"/>
    </row>
    <row r="36" spans="1:21" ht="18.75" x14ac:dyDescent="0.3">
      <c r="A36" s="199" t="s">
        <v>56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R36" s="147"/>
      <c r="S36" s="147"/>
      <c r="T36" s="147"/>
      <c r="U36" s="147"/>
    </row>
    <row r="37" spans="1:21" ht="7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R37" s="147"/>
      <c r="S37" s="147"/>
      <c r="T37" s="147"/>
      <c r="U37" s="147"/>
    </row>
    <row r="38" spans="1:21" x14ac:dyDescent="0.25">
      <c r="A38" s="165" t="s">
        <v>57</v>
      </c>
      <c r="B38" s="165" t="s">
        <v>175</v>
      </c>
      <c r="C38" s="204" t="s">
        <v>58</v>
      </c>
      <c r="D38" s="205"/>
      <c r="E38" s="205"/>
      <c r="F38" s="205"/>
      <c r="G38" s="178"/>
      <c r="H38" s="152" t="s">
        <v>59</v>
      </c>
      <c r="I38" s="152" t="s">
        <v>60</v>
      </c>
      <c r="J38" s="149" t="s">
        <v>61</v>
      </c>
      <c r="K38" s="184"/>
      <c r="L38" s="152" t="s">
        <v>62</v>
      </c>
      <c r="R38" s="147"/>
      <c r="S38" s="147"/>
      <c r="T38" s="147"/>
      <c r="U38" s="147"/>
    </row>
    <row r="39" spans="1:21" x14ac:dyDescent="0.25">
      <c r="A39" s="177"/>
      <c r="B39" s="177"/>
      <c r="C39" s="179"/>
      <c r="D39" s="206"/>
      <c r="E39" s="206"/>
      <c r="F39" s="206"/>
      <c r="G39" s="180"/>
      <c r="H39" s="153"/>
      <c r="I39" s="153"/>
      <c r="J39" s="150"/>
      <c r="K39" s="211"/>
      <c r="L39" s="153"/>
      <c r="R39" s="147"/>
      <c r="S39" s="147"/>
      <c r="T39" s="147"/>
      <c r="U39" s="147"/>
    </row>
    <row r="40" spans="1:21" x14ac:dyDescent="0.25">
      <c r="A40" s="177"/>
      <c r="B40" s="177"/>
      <c r="C40" s="179"/>
      <c r="D40" s="206"/>
      <c r="E40" s="206"/>
      <c r="F40" s="206"/>
      <c r="G40" s="180"/>
      <c r="H40" s="153"/>
      <c r="I40" s="153"/>
      <c r="J40" s="150"/>
      <c r="K40" s="211"/>
      <c r="L40" s="153"/>
      <c r="R40" s="147"/>
      <c r="S40" s="147"/>
      <c r="T40" s="147"/>
      <c r="U40" s="147"/>
    </row>
    <row r="41" spans="1:21" ht="69.75" customHeight="1" x14ac:dyDescent="0.25">
      <c r="A41" s="166"/>
      <c r="B41" s="166"/>
      <c r="C41" s="181"/>
      <c r="D41" s="207"/>
      <c r="E41" s="207"/>
      <c r="F41" s="207"/>
      <c r="G41" s="182"/>
      <c r="H41" s="154"/>
      <c r="I41" s="154"/>
      <c r="J41" s="151"/>
      <c r="K41" s="186"/>
      <c r="L41" s="154"/>
      <c r="R41" s="147"/>
      <c r="S41" s="147"/>
      <c r="T41" s="147"/>
      <c r="U41" s="147"/>
    </row>
    <row r="42" spans="1:21" ht="12" customHeight="1" x14ac:dyDescent="0.25">
      <c r="A42" s="12">
        <v>1</v>
      </c>
      <c r="B42" s="103"/>
      <c r="C42" s="172">
        <v>2</v>
      </c>
      <c r="D42" s="187"/>
      <c r="E42" s="187"/>
      <c r="F42" s="187"/>
      <c r="G42" s="173"/>
      <c r="H42" s="12">
        <v>3</v>
      </c>
      <c r="I42" s="12">
        <v>4</v>
      </c>
      <c r="J42" s="172">
        <v>5</v>
      </c>
      <c r="K42" s="173"/>
      <c r="L42" s="51">
        <v>6</v>
      </c>
      <c r="R42" s="147"/>
      <c r="S42" s="147"/>
      <c r="T42" s="147"/>
      <c r="U42" s="147"/>
    </row>
    <row r="43" spans="1:21" ht="14.25" customHeight="1" x14ac:dyDescent="0.25">
      <c r="A43" s="12">
        <v>1</v>
      </c>
      <c r="B43" s="103"/>
      <c r="C43" s="200" t="s">
        <v>138</v>
      </c>
      <c r="D43" s="201"/>
      <c r="E43" s="201"/>
      <c r="F43" s="201"/>
      <c r="G43" s="202"/>
      <c r="H43" s="12"/>
      <c r="I43" s="12"/>
      <c r="J43" s="158">
        <v>57.5</v>
      </c>
      <c r="K43" s="198"/>
      <c r="L43" s="20">
        <f>I43*J43</f>
        <v>0</v>
      </c>
      <c r="R43" s="147"/>
      <c r="S43" s="147"/>
      <c r="T43" s="203"/>
      <c r="U43" s="147"/>
    </row>
    <row r="44" spans="1:21" ht="14.25" customHeight="1" x14ac:dyDescent="0.25">
      <c r="A44" s="188" t="s">
        <v>37</v>
      </c>
      <c r="B44" s="189"/>
      <c r="C44" s="189"/>
      <c r="D44" s="189"/>
      <c r="E44" s="189"/>
      <c r="F44" s="189"/>
      <c r="G44" s="190"/>
      <c r="H44" s="22" t="s">
        <v>55</v>
      </c>
      <c r="I44" s="22" t="s">
        <v>55</v>
      </c>
      <c r="J44" s="169" t="s">
        <v>55</v>
      </c>
      <c r="K44" s="171"/>
      <c r="L44" s="53">
        <f>L43</f>
        <v>0</v>
      </c>
      <c r="R44" s="147"/>
      <c r="S44" s="147"/>
      <c r="T44" s="147"/>
      <c r="U44" s="147"/>
    </row>
    <row r="45" spans="1:21" ht="9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R45" s="147"/>
      <c r="S45" s="147"/>
      <c r="T45" s="147"/>
      <c r="U45" s="147"/>
    </row>
    <row r="46" spans="1:21" hidden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R46" s="147"/>
      <c r="S46" s="147"/>
      <c r="T46" s="147"/>
      <c r="U46" s="147"/>
    </row>
    <row r="47" spans="1:21" ht="19.5" x14ac:dyDescent="0.35">
      <c r="A47" s="176" t="s">
        <v>156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R47" s="147"/>
      <c r="S47" s="147"/>
      <c r="T47" s="147"/>
      <c r="U47" s="147"/>
    </row>
    <row r="48" spans="1:21" ht="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R48" s="147"/>
      <c r="S48" s="147"/>
      <c r="T48" s="147"/>
      <c r="U48" s="147"/>
    </row>
    <row r="49" spans="1:21" ht="7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R49" s="147"/>
      <c r="S49" s="147"/>
      <c r="T49" s="147"/>
      <c r="U49" s="147"/>
    </row>
    <row r="50" spans="1:21" ht="8.25" customHeight="1" x14ac:dyDescent="0.25">
      <c r="A50" s="165" t="s">
        <v>57</v>
      </c>
      <c r="B50" s="165" t="s">
        <v>175</v>
      </c>
      <c r="C50" s="204" t="s">
        <v>58</v>
      </c>
      <c r="D50" s="205"/>
      <c r="E50" s="205"/>
      <c r="F50" s="205"/>
      <c r="G50" s="178"/>
      <c r="H50" s="208" t="s">
        <v>423</v>
      </c>
      <c r="I50" s="152" t="s">
        <v>60</v>
      </c>
      <c r="J50" s="149" t="s">
        <v>61</v>
      </c>
      <c r="K50" s="184"/>
      <c r="L50" s="152" t="s">
        <v>62</v>
      </c>
      <c r="R50" s="147"/>
      <c r="S50" s="147"/>
      <c r="T50" s="147"/>
      <c r="U50" s="147"/>
    </row>
    <row r="51" spans="1:21" ht="9.75" customHeight="1" x14ac:dyDescent="0.25">
      <c r="A51" s="177"/>
      <c r="B51" s="177"/>
      <c r="C51" s="179"/>
      <c r="D51" s="206"/>
      <c r="E51" s="206"/>
      <c r="F51" s="206"/>
      <c r="G51" s="180"/>
      <c r="H51" s="209"/>
      <c r="I51" s="153"/>
      <c r="J51" s="150"/>
      <c r="K51" s="211"/>
      <c r="L51" s="153"/>
      <c r="R51" s="147"/>
      <c r="S51" s="147"/>
      <c r="T51" s="147"/>
      <c r="U51" s="147"/>
    </row>
    <row r="52" spans="1:21" ht="13.5" customHeight="1" x14ac:dyDescent="0.25">
      <c r="A52" s="177"/>
      <c r="B52" s="177"/>
      <c r="C52" s="179"/>
      <c r="D52" s="206"/>
      <c r="E52" s="206"/>
      <c r="F52" s="206"/>
      <c r="G52" s="180"/>
      <c r="H52" s="209"/>
      <c r="I52" s="153"/>
      <c r="J52" s="150"/>
      <c r="K52" s="211"/>
      <c r="L52" s="153"/>
      <c r="R52" s="147"/>
      <c r="S52" s="147"/>
      <c r="T52" s="147"/>
      <c r="U52" s="147"/>
    </row>
    <row r="53" spans="1:21" ht="72.75" customHeight="1" x14ac:dyDescent="0.25">
      <c r="A53" s="166"/>
      <c r="B53" s="166"/>
      <c r="C53" s="181"/>
      <c r="D53" s="207"/>
      <c r="E53" s="207"/>
      <c r="F53" s="207"/>
      <c r="G53" s="182"/>
      <c r="H53" s="210"/>
      <c r="I53" s="154"/>
      <c r="J53" s="151"/>
      <c r="K53" s="186"/>
      <c r="L53" s="154"/>
      <c r="R53" s="147"/>
      <c r="S53" s="147"/>
      <c r="T53" s="147"/>
      <c r="U53" s="147"/>
    </row>
    <row r="54" spans="1:21" ht="12" customHeight="1" x14ac:dyDescent="0.25">
      <c r="A54" s="12">
        <v>1</v>
      </c>
      <c r="B54" s="103"/>
      <c r="C54" s="172">
        <v>2</v>
      </c>
      <c r="D54" s="187"/>
      <c r="E54" s="187"/>
      <c r="F54" s="187"/>
      <c r="G54" s="173"/>
      <c r="H54" s="12">
        <v>3</v>
      </c>
      <c r="I54" s="12">
        <v>4</v>
      </c>
      <c r="J54" s="172">
        <v>5</v>
      </c>
      <c r="K54" s="173"/>
      <c r="L54" s="51">
        <v>6</v>
      </c>
      <c r="R54" s="147"/>
      <c r="S54" s="147"/>
      <c r="T54" s="147"/>
      <c r="U54" s="147"/>
    </row>
    <row r="55" spans="1:21" ht="15" customHeight="1" x14ac:dyDescent="0.25">
      <c r="A55" s="12">
        <v>1</v>
      </c>
      <c r="B55" s="103"/>
      <c r="C55" s="200" t="s">
        <v>138</v>
      </c>
      <c r="D55" s="201"/>
      <c r="E55" s="201"/>
      <c r="F55" s="201"/>
      <c r="G55" s="202"/>
      <c r="H55" s="12"/>
      <c r="I55" s="12"/>
      <c r="J55" s="158">
        <v>57.5</v>
      </c>
      <c r="K55" s="198"/>
      <c r="L55" s="20"/>
      <c r="R55" s="147"/>
      <c r="S55" s="147"/>
      <c r="T55" s="203"/>
      <c r="U55" s="147"/>
    </row>
    <row r="56" spans="1:21" ht="14.25" customHeight="1" x14ac:dyDescent="0.25">
      <c r="A56" s="188" t="s">
        <v>37</v>
      </c>
      <c r="B56" s="189"/>
      <c r="C56" s="189"/>
      <c r="D56" s="189"/>
      <c r="E56" s="189"/>
      <c r="F56" s="189"/>
      <c r="G56" s="190"/>
      <c r="H56" s="22" t="s">
        <v>55</v>
      </c>
      <c r="I56" s="22" t="s">
        <v>55</v>
      </c>
      <c r="J56" s="169" t="s">
        <v>55</v>
      </c>
      <c r="K56" s="171"/>
      <c r="L56" s="53">
        <f>L55</f>
        <v>0</v>
      </c>
      <c r="R56" s="147"/>
      <c r="S56" s="147"/>
      <c r="T56" s="147"/>
      <c r="U56" s="147"/>
    </row>
    <row r="57" spans="1:21" x14ac:dyDescent="0.25">
      <c r="R57" s="147"/>
      <c r="S57" s="147"/>
      <c r="T57" s="147"/>
      <c r="U57" s="147"/>
    </row>
    <row r="58" spans="1:21" x14ac:dyDescent="0.25">
      <c r="R58" s="147"/>
      <c r="S58" s="147"/>
      <c r="T58" s="147"/>
      <c r="U58" s="147"/>
    </row>
    <row r="59" spans="1:21" x14ac:dyDescent="0.25">
      <c r="R59" s="147"/>
      <c r="S59" s="147"/>
      <c r="T59" s="147"/>
      <c r="U59" s="147"/>
    </row>
    <row r="60" spans="1:21" x14ac:dyDescent="0.25">
      <c r="R60" s="147"/>
      <c r="S60" s="147"/>
      <c r="T60" s="147"/>
      <c r="U60" s="147"/>
    </row>
    <row r="61" spans="1:21" x14ac:dyDescent="0.25">
      <c r="R61" s="147"/>
      <c r="S61" s="147"/>
      <c r="T61" s="147"/>
      <c r="U61" s="147"/>
    </row>
    <row r="62" spans="1:21" x14ac:dyDescent="0.25">
      <c r="R62" s="147"/>
      <c r="S62" s="147"/>
      <c r="T62" s="147"/>
      <c r="U62" s="147"/>
    </row>
    <row r="63" spans="1:21" x14ac:dyDescent="0.25">
      <c r="R63" s="147"/>
      <c r="S63" s="147"/>
      <c r="T63" s="147"/>
      <c r="U63" s="147"/>
    </row>
    <row r="64" spans="1:21" x14ac:dyDescent="0.25">
      <c r="R64" s="147"/>
      <c r="S64" s="147"/>
      <c r="T64" s="147"/>
      <c r="U64" s="147"/>
    </row>
    <row r="65" spans="18:21" x14ac:dyDescent="0.25">
      <c r="R65" s="147"/>
      <c r="S65" s="147"/>
      <c r="T65" s="147"/>
      <c r="U65" s="147"/>
    </row>
    <row r="66" spans="18:21" x14ac:dyDescent="0.25">
      <c r="R66" s="147"/>
      <c r="S66" s="147"/>
      <c r="T66" s="147"/>
      <c r="U66" s="147"/>
    </row>
    <row r="67" spans="18:21" x14ac:dyDescent="0.25">
      <c r="R67" s="147"/>
      <c r="S67" s="147"/>
      <c r="T67" s="147"/>
      <c r="U67" s="147"/>
    </row>
    <row r="68" spans="18:21" x14ac:dyDescent="0.25">
      <c r="R68" s="147"/>
      <c r="S68" s="147"/>
      <c r="T68" s="147"/>
      <c r="U68" s="147"/>
    </row>
    <row r="69" spans="18:21" x14ac:dyDescent="0.25">
      <c r="R69" s="147"/>
      <c r="S69" s="147"/>
      <c r="T69" s="147"/>
      <c r="U69" s="147"/>
    </row>
    <row r="70" spans="18:21" x14ac:dyDescent="0.25">
      <c r="R70" s="147"/>
      <c r="S70" s="147"/>
      <c r="T70" s="147"/>
      <c r="U70" s="147"/>
    </row>
    <row r="71" spans="18:21" x14ac:dyDescent="0.25">
      <c r="R71" s="147"/>
      <c r="S71" s="147"/>
      <c r="T71" s="147"/>
      <c r="U71" s="147"/>
    </row>
    <row r="72" spans="18:21" x14ac:dyDescent="0.25">
      <c r="R72" s="147"/>
      <c r="S72" s="147"/>
      <c r="T72" s="147"/>
      <c r="U72" s="147"/>
    </row>
    <row r="73" spans="18:21" x14ac:dyDescent="0.25">
      <c r="R73" s="147"/>
      <c r="S73" s="147"/>
      <c r="T73" s="147"/>
      <c r="U73" s="147"/>
    </row>
    <row r="74" spans="18:21" x14ac:dyDescent="0.25">
      <c r="R74" s="147"/>
      <c r="S74" s="147"/>
      <c r="T74" s="147"/>
      <c r="U74" s="147"/>
    </row>
    <row r="75" spans="18:21" x14ac:dyDescent="0.25">
      <c r="R75" s="147"/>
      <c r="S75" s="147"/>
      <c r="T75" s="147"/>
      <c r="U75" s="147"/>
    </row>
    <row r="76" spans="18:21" x14ac:dyDescent="0.25">
      <c r="R76" s="147"/>
      <c r="S76" s="147"/>
      <c r="T76" s="147"/>
      <c r="U76" s="147"/>
    </row>
    <row r="77" spans="18:21" x14ac:dyDescent="0.25">
      <c r="R77" s="147"/>
      <c r="S77" s="147"/>
      <c r="T77" s="147"/>
      <c r="U77" s="147"/>
    </row>
    <row r="78" spans="18:21" x14ac:dyDescent="0.25">
      <c r="R78" s="147"/>
      <c r="S78" s="147"/>
      <c r="T78" s="147"/>
      <c r="U78" s="147"/>
    </row>
    <row r="79" spans="18:21" x14ac:dyDescent="0.25">
      <c r="R79" s="147"/>
      <c r="S79" s="147"/>
      <c r="T79" s="147"/>
      <c r="U79" s="147"/>
    </row>
    <row r="80" spans="18:21" x14ac:dyDescent="0.25">
      <c r="R80" s="147"/>
      <c r="S80" s="147"/>
      <c r="T80" s="147"/>
      <c r="U80" s="147"/>
    </row>
    <row r="81" spans="18:21" x14ac:dyDescent="0.25">
      <c r="R81" s="147"/>
      <c r="S81" s="147"/>
      <c r="T81" s="147"/>
      <c r="U81" s="147"/>
    </row>
    <row r="82" spans="18:21" x14ac:dyDescent="0.25">
      <c r="R82" s="147"/>
      <c r="S82" s="147"/>
      <c r="T82" s="147"/>
      <c r="U82" s="147"/>
    </row>
    <row r="83" spans="18:21" x14ac:dyDescent="0.25">
      <c r="R83" s="147"/>
      <c r="S83" s="147"/>
      <c r="T83" s="147"/>
      <c r="U83" s="147"/>
    </row>
    <row r="84" spans="18:21" x14ac:dyDescent="0.25">
      <c r="R84" s="147"/>
      <c r="S84" s="147"/>
      <c r="T84" s="147"/>
      <c r="U84" s="147"/>
    </row>
    <row r="85" spans="18:21" x14ac:dyDescent="0.25">
      <c r="R85" s="147"/>
      <c r="S85" s="147"/>
      <c r="T85" s="147"/>
      <c r="U85" s="147"/>
    </row>
    <row r="86" spans="18:21" x14ac:dyDescent="0.25">
      <c r="R86" s="147"/>
      <c r="S86" s="147"/>
      <c r="T86" s="147"/>
      <c r="U86" s="147"/>
    </row>
    <row r="87" spans="18:21" x14ac:dyDescent="0.25">
      <c r="R87" s="147"/>
      <c r="S87" s="147"/>
      <c r="T87" s="147"/>
      <c r="U87" s="147"/>
    </row>
    <row r="88" spans="18:21" x14ac:dyDescent="0.25">
      <c r="R88" s="147"/>
      <c r="S88" s="147"/>
      <c r="T88" s="147"/>
      <c r="U88" s="147"/>
    </row>
    <row r="89" spans="18:21" x14ac:dyDescent="0.25">
      <c r="R89" s="147"/>
      <c r="S89" s="147"/>
      <c r="T89" s="147"/>
      <c r="U89" s="147"/>
    </row>
    <row r="90" spans="18:21" x14ac:dyDescent="0.25">
      <c r="R90" s="147"/>
      <c r="S90" s="147"/>
      <c r="T90" s="147"/>
      <c r="U90" s="147"/>
    </row>
    <row r="91" spans="18:21" x14ac:dyDescent="0.25">
      <c r="R91" s="147"/>
      <c r="S91" s="147"/>
      <c r="T91" s="147"/>
      <c r="U91" s="147"/>
    </row>
    <row r="92" spans="18:21" x14ac:dyDescent="0.25">
      <c r="R92" s="147"/>
      <c r="S92" s="147"/>
      <c r="T92" s="147"/>
      <c r="U92" s="147"/>
    </row>
    <row r="93" spans="18:21" x14ac:dyDescent="0.25">
      <c r="R93" s="147"/>
      <c r="S93" s="147"/>
      <c r="T93" s="147"/>
      <c r="U93" s="147"/>
    </row>
    <row r="94" spans="18:21" x14ac:dyDescent="0.25">
      <c r="R94" s="147"/>
      <c r="S94" s="147"/>
      <c r="T94" s="147"/>
      <c r="U94" s="147"/>
    </row>
    <row r="95" spans="18:21" x14ac:dyDescent="0.25">
      <c r="R95" s="147"/>
      <c r="S95" s="147"/>
      <c r="T95" s="147"/>
      <c r="U95" s="147"/>
    </row>
    <row r="96" spans="18:21" x14ac:dyDescent="0.25">
      <c r="R96" s="147"/>
      <c r="S96" s="147"/>
      <c r="T96" s="147"/>
      <c r="U96" s="147"/>
    </row>
    <row r="97" spans="18:21" x14ac:dyDescent="0.25">
      <c r="R97" s="147"/>
      <c r="S97" s="147"/>
      <c r="T97" s="147"/>
      <c r="U97" s="147"/>
    </row>
    <row r="98" spans="18:21" x14ac:dyDescent="0.25">
      <c r="R98" s="147"/>
      <c r="S98" s="147"/>
      <c r="T98" s="147"/>
      <c r="U98" s="147"/>
    </row>
    <row r="99" spans="18:21" x14ac:dyDescent="0.25">
      <c r="R99" s="147"/>
      <c r="S99" s="147"/>
      <c r="T99" s="147"/>
      <c r="U99" s="147"/>
    </row>
    <row r="100" spans="18:21" x14ac:dyDescent="0.25">
      <c r="R100" s="147"/>
      <c r="S100" s="147"/>
      <c r="T100" s="147"/>
      <c r="U100" s="147"/>
    </row>
    <row r="101" spans="18:21" x14ac:dyDescent="0.25">
      <c r="R101" s="147"/>
      <c r="S101" s="147"/>
      <c r="T101" s="147"/>
      <c r="U101" s="147"/>
    </row>
    <row r="102" spans="18:21" x14ac:dyDescent="0.25">
      <c r="R102" s="147"/>
      <c r="S102" s="147"/>
      <c r="T102" s="147"/>
      <c r="U102" s="147"/>
    </row>
    <row r="103" spans="18:21" x14ac:dyDescent="0.25">
      <c r="R103" s="147"/>
      <c r="S103" s="147"/>
      <c r="T103" s="147"/>
      <c r="U103" s="147"/>
    </row>
    <row r="104" spans="18:21" x14ac:dyDescent="0.25">
      <c r="R104" s="147"/>
      <c r="S104" s="147"/>
      <c r="T104" s="147"/>
      <c r="U104" s="147"/>
    </row>
    <row r="105" spans="18:21" x14ac:dyDescent="0.25">
      <c r="R105" s="147"/>
      <c r="S105" s="147"/>
      <c r="T105" s="147"/>
      <c r="U105" s="147"/>
    </row>
    <row r="106" spans="18:21" x14ac:dyDescent="0.25">
      <c r="R106" s="147"/>
      <c r="S106" s="147"/>
      <c r="T106" s="147"/>
      <c r="U106" s="147"/>
    </row>
    <row r="107" spans="18:21" x14ac:dyDescent="0.25">
      <c r="R107" s="147"/>
      <c r="S107" s="147"/>
      <c r="T107" s="147"/>
      <c r="U107" s="147"/>
    </row>
    <row r="108" spans="18:21" x14ac:dyDescent="0.25">
      <c r="R108" s="147"/>
      <c r="S108" s="147"/>
      <c r="T108" s="147"/>
      <c r="U108" s="147"/>
    </row>
    <row r="109" spans="18:21" x14ac:dyDescent="0.25">
      <c r="R109" s="147"/>
      <c r="S109" s="147"/>
      <c r="T109" s="147"/>
      <c r="U109" s="147"/>
    </row>
    <row r="110" spans="18:21" x14ac:dyDescent="0.25">
      <c r="R110" s="147"/>
      <c r="S110" s="147"/>
      <c r="T110" s="147"/>
      <c r="U110" s="147"/>
    </row>
    <row r="111" spans="18:21" x14ac:dyDescent="0.25">
      <c r="R111" s="147"/>
      <c r="S111" s="147"/>
      <c r="T111" s="147"/>
      <c r="U111" s="147"/>
    </row>
    <row r="112" spans="18:21" x14ac:dyDescent="0.25">
      <c r="R112" s="147"/>
      <c r="S112" s="147"/>
      <c r="T112" s="147"/>
      <c r="U112" s="147"/>
    </row>
    <row r="113" spans="18:21" x14ac:dyDescent="0.25">
      <c r="R113" s="147"/>
      <c r="S113" s="147"/>
      <c r="T113" s="147"/>
      <c r="U113" s="147"/>
    </row>
    <row r="114" spans="18:21" x14ac:dyDescent="0.25">
      <c r="R114" s="147"/>
      <c r="S114" s="147"/>
      <c r="T114" s="147"/>
      <c r="U114" s="147"/>
    </row>
    <row r="115" spans="18:21" x14ac:dyDescent="0.25">
      <c r="R115" s="147"/>
      <c r="S115" s="147"/>
      <c r="T115" s="147"/>
      <c r="U115" s="147"/>
    </row>
    <row r="116" spans="18:21" x14ac:dyDescent="0.25">
      <c r="R116" s="147"/>
      <c r="S116" s="147"/>
      <c r="T116" s="147"/>
      <c r="U116" s="147"/>
    </row>
    <row r="117" spans="18:21" x14ac:dyDescent="0.25">
      <c r="R117" s="147"/>
      <c r="S117" s="147"/>
      <c r="T117" s="147"/>
      <c r="U117" s="147"/>
    </row>
    <row r="118" spans="18:21" x14ac:dyDescent="0.25">
      <c r="R118" s="147"/>
      <c r="S118" s="147"/>
      <c r="T118" s="147"/>
      <c r="U118" s="147"/>
    </row>
    <row r="119" spans="18:21" x14ac:dyDescent="0.25">
      <c r="R119" s="147"/>
      <c r="S119" s="147"/>
      <c r="T119" s="147"/>
      <c r="U119" s="147"/>
    </row>
    <row r="120" spans="18:21" x14ac:dyDescent="0.25">
      <c r="R120" s="147"/>
      <c r="S120" s="147"/>
      <c r="T120" s="147"/>
      <c r="U120" s="147"/>
    </row>
    <row r="121" spans="18:21" x14ac:dyDescent="0.25">
      <c r="R121" s="147"/>
      <c r="S121" s="147"/>
      <c r="T121" s="147"/>
      <c r="U121" s="147"/>
    </row>
    <row r="122" spans="18:21" x14ac:dyDescent="0.25">
      <c r="R122" s="147"/>
      <c r="S122" s="147"/>
      <c r="T122" s="147"/>
      <c r="U122" s="147"/>
    </row>
    <row r="123" spans="18:21" x14ac:dyDescent="0.25">
      <c r="R123" s="147"/>
      <c r="S123" s="147"/>
      <c r="T123" s="147"/>
      <c r="U123" s="147"/>
    </row>
    <row r="124" spans="18:21" x14ac:dyDescent="0.25">
      <c r="R124" s="147"/>
      <c r="S124" s="147"/>
      <c r="T124" s="147"/>
      <c r="U124" s="147"/>
    </row>
    <row r="125" spans="18:21" x14ac:dyDescent="0.25">
      <c r="R125" s="147"/>
      <c r="S125" s="147"/>
      <c r="T125" s="147"/>
      <c r="U125" s="147"/>
    </row>
    <row r="126" spans="18:21" x14ac:dyDescent="0.25">
      <c r="R126" s="147"/>
      <c r="S126" s="147"/>
      <c r="T126" s="147"/>
      <c r="U126" s="147"/>
    </row>
    <row r="127" spans="18:21" x14ac:dyDescent="0.25">
      <c r="R127" s="147"/>
      <c r="S127" s="147"/>
      <c r="T127" s="147"/>
      <c r="U127" s="147"/>
    </row>
    <row r="128" spans="18:21" x14ac:dyDescent="0.25">
      <c r="R128" s="147"/>
      <c r="S128" s="147"/>
      <c r="T128" s="147"/>
      <c r="U128" s="147"/>
    </row>
    <row r="129" spans="18:21" x14ac:dyDescent="0.25">
      <c r="R129" s="147"/>
      <c r="S129" s="147"/>
      <c r="T129" s="147"/>
      <c r="U129" s="147"/>
    </row>
    <row r="130" spans="18:21" x14ac:dyDescent="0.25">
      <c r="R130" s="147"/>
      <c r="S130" s="147"/>
      <c r="T130" s="147"/>
      <c r="U130" s="147"/>
    </row>
    <row r="131" spans="18:21" x14ac:dyDescent="0.25">
      <c r="R131" s="147"/>
      <c r="S131" s="147"/>
      <c r="T131" s="147"/>
      <c r="U131" s="147"/>
    </row>
    <row r="132" spans="18:21" x14ac:dyDescent="0.25">
      <c r="R132" s="147"/>
      <c r="S132" s="147"/>
      <c r="T132" s="147"/>
      <c r="U132" s="147"/>
    </row>
    <row r="133" spans="18:21" x14ac:dyDescent="0.25">
      <c r="R133" s="147"/>
      <c r="S133" s="147"/>
      <c r="T133" s="147"/>
      <c r="U133" s="147"/>
    </row>
    <row r="134" spans="18:21" x14ac:dyDescent="0.25">
      <c r="R134" s="147"/>
      <c r="S134" s="147"/>
      <c r="T134" s="147"/>
      <c r="U134" s="147"/>
    </row>
    <row r="135" spans="18:21" x14ac:dyDescent="0.25">
      <c r="R135" s="147"/>
      <c r="S135" s="147"/>
      <c r="T135" s="147"/>
      <c r="U135" s="147"/>
    </row>
    <row r="136" spans="18:21" x14ac:dyDescent="0.25">
      <c r="R136" s="147"/>
      <c r="S136" s="147"/>
      <c r="T136" s="147"/>
      <c r="U136" s="147"/>
    </row>
    <row r="137" spans="18:21" x14ac:dyDescent="0.25">
      <c r="R137" s="147"/>
      <c r="S137" s="147"/>
      <c r="T137" s="147"/>
      <c r="U137" s="147"/>
    </row>
    <row r="138" spans="18:21" x14ac:dyDescent="0.25">
      <c r="R138" s="147"/>
      <c r="S138" s="147"/>
      <c r="T138" s="147"/>
      <c r="U138" s="147"/>
    </row>
    <row r="139" spans="18:21" x14ac:dyDescent="0.25">
      <c r="R139" s="147"/>
      <c r="S139" s="147"/>
      <c r="T139" s="147"/>
      <c r="U139" s="147"/>
    </row>
    <row r="140" spans="18:21" x14ac:dyDescent="0.25">
      <c r="R140" s="147"/>
      <c r="S140" s="147"/>
      <c r="T140" s="147"/>
      <c r="U140" s="147"/>
    </row>
    <row r="141" spans="18:21" x14ac:dyDescent="0.25">
      <c r="R141" s="147"/>
      <c r="S141" s="147"/>
    </row>
    <row r="142" spans="18:21" x14ac:dyDescent="0.25">
      <c r="R142" s="147"/>
      <c r="S142" s="147"/>
    </row>
    <row r="143" spans="18:21" x14ac:dyDescent="0.25">
      <c r="R143" s="147"/>
      <c r="S143" s="147"/>
    </row>
    <row r="144" spans="18:21" x14ac:dyDescent="0.25">
      <c r="R144" s="147"/>
      <c r="S144" s="147"/>
    </row>
    <row r="145" spans="18:19" x14ac:dyDescent="0.25">
      <c r="R145" s="147"/>
      <c r="S145" s="147"/>
    </row>
    <row r="146" spans="18:19" x14ac:dyDescent="0.25">
      <c r="R146" s="147"/>
      <c r="S146" s="147"/>
    </row>
    <row r="147" spans="18:19" x14ac:dyDescent="0.25">
      <c r="R147" s="147"/>
      <c r="S147" s="147"/>
    </row>
    <row r="148" spans="18:19" x14ac:dyDescent="0.25">
      <c r="R148" s="147"/>
      <c r="S148" s="147"/>
    </row>
    <row r="149" spans="18:19" x14ac:dyDescent="0.25">
      <c r="R149" s="147"/>
      <c r="S149" s="147"/>
    </row>
    <row r="150" spans="18:19" x14ac:dyDescent="0.25">
      <c r="R150" s="147"/>
      <c r="S150" s="147"/>
    </row>
    <row r="151" spans="18:19" x14ac:dyDescent="0.25">
      <c r="R151" s="147"/>
      <c r="S151" s="147"/>
    </row>
    <row r="152" spans="18:19" x14ac:dyDescent="0.25">
      <c r="R152" s="147"/>
      <c r="S152" s="147"/>
    </row>
    <row r="153" spans="18:19" x14ac:dyDescent="0.25">
      <c r="R153" s="147"/>
      <c r="S153" s="147"/>
    </row>
    <row r="154" spans="18:19" x14ac:dyDescent="0.25">
      <c r="R154" s="147"/>
      <c r="S154" s="147"/>
    </row>
    <row r="155" spans="18:19" x14ac:dyDescent="0.25">
      <c r="R155" s="147"/>
      <c r="S155" s="147"/>
    </row>
    <row r="156" spans="18:19" x14ac:dyDescent="0.25">
      <c r="R156" s="147"/>
      <c r="S156" s="147"/>
    </row>
    <row r="157" spans="18:19" x14ac:dyDescent="0.25">
      <c r="R157" s="147"/>
      <c r="S157" s="147"/>
    </row>
  </sheetData>
  <mergeCells count="359">
    <mergeCell ref="R4:S4"/>
    <mergeCell ref="T4:U4"/>
    <mergeCell ref="A5:L5"/>
    <mergeCell ref="R5:S5"/>
    <mergeCell ref="T5:U5"/>
    <mergeCell ref="R6:S6"/>
    <mergeCell ref="T6:U6"/>
    <mergeCell ref="A1:L1"/>
    <mergeCell ref="R1:S1"/>
    <mergeCell ref="T1:U1"/>
    <mergeCell ref="R2:S2"/>
    <mergeCell ref="T2:U2"/>
    <mergeCell ref="A3:L3"/>
    <mergeCell ref="R3:S3"/>
    <mergeCell ref="T3:U3"/>
    <mergeCell ref="A7:L7"/>
    <mergeCell ref="R7:S7"/>
    <mergeCell ref="T7:U7"/>
    <mergeCell ref="R8:S8"/>
    <mergeCell ref="T8:U8"/>
    <mergeCell ref="A9:A12"/>
    <mergeCell ref="B9:B12"/>
    <mergeCell ref="C9:G12"/>
    <mergeCell ref="H9:I12"/>
    <mergeCell ref="J9:J12"/>
    <mergeCell ref="C13:G13"/>
    <mergeCell ref="H13:I13"/>
    <mergeCell ref="R13:S13"/>
    <mergeCell ref="T13:U13"/>
    <mergeCell ref="C14:G14"/>
    <mergeCell ref="H14:I14"/>
    <mergeCell ref="R14:S14"/>
    <mergeCell ref="T14:U14"/>
    <mergeCell ref="K9:K12"/>
    <mergeCell ref="L9:L12"/>
    <mergeCell ref="R9:S9"/>
    <mergeCell ref="T9:U9"/>
    <mergeCell ref="R10:S10"/>
    <mergeCell ref="T10:U10"/>
    <mergeCell ref="R11:S11"/>
    <mergeCell ref="T11:U11"/>
    <mergeCell ref="R12:S12"/>
    <mergeCell ref="T12:U12"/>
    <mergeCell ref="C17:G17"/>
    <mergeCell ref="H17:I17"/>
    <mergeCell ref="R17:S17"/>
    <mergeCell ref="T17:U17"/>
    <mergeCell ref="C18:G18"/>
    <mergeCell ref="H18:I18"/>
    <mergeCell ref="R18:S18"/>
    <mergeCell ref="T18:U18"/>
    <mergeCell ref="C15:G15"/>
    <mergeCell ref="H15:I15"/>
    <mergeCell ref="R15:S15"/>
    <mergeCell ref="T15:U15"/>
    <mergeCell ref="C16:G16"/>
    <mergeCell ref="H16:I16"/>
    <mergeCell ref="R16:S16"/>
    <mergeCell ref="T16:U16"/>
    <mergeCell ref="C21:G21"/>
    <mergeCell ref="H21:I21"/>
    <mergeCell ref="R21:S21"/>
    <mergeCell ref="T21:U21"/>
    <mergeCell ref="A22:G22"/>
    <mergeCell ref="H22:I22"/>
    <mergeCell ref="R22:S22"/>
    <mergeCell ref="T22:U22"/>
    <mergeCell ref="C19:G19"/>
    <mergeCell ref="H19:I19"/>
    <mergeCell ref="R19:S19"/>
    <mergeCell ref="T19:U19"/>
    <mergeCell ref="C20:G20"/>
    <mergeCell ref="H20:I20"/>
    <mergeCell ref="R20:S20"/>
    <mergeCell ref="T20:U20"/>
    <mergeCell ref="R26:S26"/>
    <mergeCell ref="T26:U26"/>
    <mergeCell ref="R27:S27"/>
    <mergeCell ref="T27:U27"/>
    <mergeCell ref="R28:S28"/>
    <mergeCell ref="T28:U28"/>
    <mergeCell ref="R23:S23"/>
    <mergeCell ref="T23:U23"/>
    <mergeCell ref="R24:S24"/>
    <mergeCell ref="T24:U24"/>
    <mergeCell ref="R25:S25"/>
    <mergeCell ref="T25:U25"/>
    <mergeCell ref="A32:L32"/>
    <mergeCell ref="R32:S32"/>
    <mergeCell ref="T32:U32"/>
    <mergeCell ref="R33:S33"/>
    <mergeCell ref="T33:U33"/>
    <mergeCell ref="A34:L34"/>
    <mergeCell ref="R34:S34"/>
    <mergeCell ref="T34:U34"/>
    <mergeCell ref="R29:S29"/>
    <mergeCell ref="T29:U29"/>
    <mergeCell ref="A30:L30"/>
    <mergeCell ref="R30:S30"/>
    <mergeCell ref="T30:U30"/>
    <mergeCell ref="R31:S31"/>
    <mergeCell ref="T31:U31"/>
    <mergeCell ref="A38:A41"/>
    <mergeCell ref="B38:B41"/>
    <mergeCell ref="C38:G41"/>
    <mergeCell ref="H38:H41"/>
    <mergeCell ref="I38:I41"/>
    <mergeCell ref="J38:K41"/>
    <mergeCell ref="R35:S35"/>
    <mergeCell ref="T35:U35"/>
    <mergeCell ref="A36:L36"/>
    <mergeCell ref="R36:S36"/>
    <mergeCell ref="T36:U36"/>
    <mergeCell ref="R37:S37"/>
    <mergeCell ref="T37:U37"/>
    <mergeCell ref="C42:G42"/>
    <mergeCell ref="J42:K42"/>
    <mergeCell ref="R42:S42"/>
    <mergeCell ref="T42:U42"/>
    <mergeCell ref="C43:G43"/>
    <mergeCell ref="J43:K43"/>
    <mergeCell ref="R43:S43"/>
    <mergeCell ref="T43:U43"/>
    <mergeCell ref="L38:L41"/>
    <mergeCell ref="R38:S38"/>
    <mergeCell ref="T38:U38"/>
    <mergeCell ref="R39:S39"/>
    <mergeCell ref="T39:U39"/>
    <mergeCell ref="R40:S40"/>
    <mergeCell ref="T40:U40"/>
    <mergeCell ref="R41:S41"/>
    <mergeCell ref="T41:U41"/>
    <mergeCell ref="R46:S46"/>
    <mergeCell ref="T46:U46"/>
    <mergeCell ref="A47:L47"/>
    <mergeCell ref="R47:S47"/>
    <mergeCell ref="T47:U47"/>
    <mergeCell ref="R48:S48"/>
    <mergeCell ref="T48:U48"/>
    <mergeCell ref="A44:G44"/>
    <mergeCell ref="J44:K44"/>
    <mergeCell ref="R44:S44"/>
    <mergeCell ref="T44:U44"/>
    <mergeCell ref="R45:S45"/>
    <mergeCell ref="T45:U45"/>
    <mergeCell ref="R49:S49"/>
    <mergeCell ref="T49:U49"/>
    <mergeCell ref="A50:A53"/>
    <mergeCell ref="B50:B53"/>
    <mergeCell ref="C50:G53"/>
    <mergeCell ref="H50:H53"/>
    <mergeCell ref="I50:I53"/>
    <mergeCell ref="J50:K53"/>
    <mergeCell ref="L50:L53"/>
    <mergeCell ref="R50:S50"/>
    <mergeCell ref="C54:G54"/>
    <mergeCell ref="J54:K54"/>
    <mergeCell ref="R54:S54"/>
    <mergeCell ref="T54:U54"/>
    <mergeCell ref="C55:G55"/>
    <mergeCell ref="J55:K55"/>
    <mergeCell ref="R55:S55"/>
    <mergeCell ref="T55:U55"/>
    <mergeCell ref="T50:U50"/>
    <mergeCell ref="R51:S51"/>
    <mergeCell ref="T51:U51"/>
    <mergeCell ref="R52:S52"/>
    <mergeCell ref="T52:U52"/>
    <mergeCell ref="R53:S53"/>
    <mergeCell ref="T53:U53"/>
    <mergeCell ref="R58:S58"/>
    <mergeCell ref="T58:U58"/>
    <mergeCell ref="R59:S59"/>
    <mergeCell ref="T59:U59"/>
    <mergeCell ref="R60:S60"/>
    <mergeCell ref="T60:U60"/>
    <mergeCell ref="A56:G56"/>
    <mergeCell ref="J56:K56"/>
    <mergeCell ref="R56:S56"/>
    <mergeCell ref="T56:U56"/>
    <mergeCell ref="R57:S57"/>
    <mergeCell ref="T57:U57"/>
    <mergeCell ref="R64:S64"/>
    <mergeCell ref="T64:U64"/>
    <mergeCell ref="R65:S65"/>
    <mergeCell ref="T65:U65"/>
    <mergeCell ref="R66:S66"/>
    <mergeCell ref="T66:U66"/>
    <mergeCell ref="R61:S61"/>
    <mergeCell ref="T61:U61"/>
    <mergeCell ref="R62:S62"/>
    <mergeCell ref="T62:U62"/>
    <mergeCell ref="R63:S63"/>
    <mergeCell ref="T63:U63"/>
    <mergeCell ref="R70:S70"/>
    <mergeCell ref="T70:U70"/>
    <mergeCell ref="R71:S71"/>
    <mergeCell ref="T71:U71"/>
    <mergeCell ref="R72:S72"/>
    <mergeCell ref="T72:U72"/>
    <mergeCell ref="R67:S67"/>
    <mergeCell ref="T67:U67"/>
    <mergeCell ref="R68:S68"/>
    <mergeCell ref="T68:U68"/>
    <mergeCell ref="R69:S69"/>
    <mergeCell ref="T69:U69"/>
    <mergeCell ref="R76:S76"/>
    <mergeCell ref="T76:U76"/>
    <mergeCell ref="R77:S77"/>
    <mergeCell ref="T77:U77"/>
    <mergeCell ref="R78:S78"/>
    <mergeCell ref="T78:U78"/>
    <mergeCell ref="R73:S73"/>
    <mergeCell ref="T73:U73"/>
    <mergeCell ref="R74:S74"/>
    <mergeCell ref="T74:U74"/>
    <mergeCell ref="R75:S75"/>
    <mergeCell ref="T75:U75"/>
    <mergeCell ref="R82:S82"/>
    <mergeCell ref="T82:U82"/>
    <mergeCell ref="R83:S83"/>
    <mergeCell ref="T83:U83"/>
    <mergeCell ref="R84:S84"/>
    <mergeCell ref="T84:U84"/>
    <mergeCell ref="R79:S79"/>
    <mergeCell ref="T79:U79"/>
    <mergeCell ref="R80:S80"/>
    <mergeCell ref="T80:U80"/>
    <mergeCell ref="R81:S81"/>
    <mergeCell ref="T81:U81"/>
    <mergeCell ref="R88:S88"/>
    <mergeCell ref="T88:U88"/>
    <mergeCell ref="R89:S89"/>
    <mergeCell ref="T89:U89"/>
    <mergeCell ref="R90:S90"/>
    <mergeCell ref="T90:U90"/>
    <mergeCell ref="R85:S85"/>
    <mergeCell ref="T85:U85"/>
    <mergeCell ref="R86:S86"/>
    <mergeCell ref="T86:U86"/>
    <mergeCell ref="R87:S87"/>
    <mergeCell ref="T87:U87"/>
    <mergeCell ref="R94:S94"/>
    <mergeCell ref="T94:U94"/>
    <mergeCell ref="R95:S95"/>
    <mergeCell ref="T95:U95"/>
    <mergeCell ref="R96:S96"/>
    <mergeCell ref="T96:U96"/>
    <mergeCell ref="R91:S91"/>
    <mergeCell ref="T91:U91"/>
    <mergeCell ref="R92:S92"/>
    <mergeCell ref="T92:U92"/>
    <mergeCell ref="R93:S93"/>
    <mergeCell ref="T93:U93"/>
    <mergeCell ref="R100:S100"/>
    <mergeCell ref="T100:U100"/>
    <mergeCell ref="R101:S101"/>
    <mergeCell ref="T101:U101"/>
    <mergeCell ref="R102:S102"/>
    <mergeCell ref="T102:U102"/>
    <mergeCell ref="R97:S97"/>
    <mergeCell ref="T97:U97"/>
    <mergeCell ref="R98:S98"/>
    <mergeCell ref="T98:U98"/>
    <mergeCell ref="R99:S99"/>
    <mergeCell ref="T99:U99"/>
    <mergeCell ref="R106:S106"/>
    <mergeCell ref="T106:U106"/>
    <mergeCell ref="R107:S107"/>
    <mergeCell ref="T107:U107"/>
    <mergeCell ref="R108:S108"/>
    <mergeCell ref="T108:U108"/>
    <mergeCell ref="R103:S103"/>
    <mergeCell ref="T103:U103"/>
    <mergeCell ref="R104:S104"/>
    <mergeCell ref="T104:U104"/>
    <mergeCell ref="R105:S105"/>
    <mergeCell ref="T105:U105"/>
    <mergeCell ref="R112:S112"/>
    <mergeCell ref="T112:U112"/>
    <mergeCell ref="R113:S113"/>
    <mergeCell ref="T113:U113"/>
    <mergeCell ref="R114:S114"/>
    <mergeCell ref="T114:U114"/>
    <mergeCell ref="R109:S109"/>
    <mergeCell ref="T109:U109"/>
    <mergeCell ref="R110:S110"/>
    <mergeCell ref="T110:U110"/>
    <mergeCell ref="R111:S111"/>
    <mergeCell ref="T111:U111"/>
    <mergeCell ref="R118:S118"/>
    <mergeCell ref="T118:U118"/>
    <mergeCell ref="R119:S119"/>
    <mergeCell ref="T119:U119"/>
    <mergeCell ref="R120:S120"/>
    <mergeCell ref="T120:U120"/>
    <mergeCell ref="R115:S115"/>
    <mergeCell ref="T115:U115"/>
    <mergeCell ref="R116:S116"/>
    <mergeCell ref="T116:U116"/>
    <mergeCell ref="R117:S117"/>
    <mergeCell ref="T117:U117"/>
    <mergeCell ref="R124:S124"/>
    <mergeCell ref="T124:U124"/>
    <mergeCell ref="R125:S125"/>
    <mergeCell ref="T125:U125"/>
    <mergeCell ref="R126:S126"/>
    <mergeCell ref="T126:U126"/>
    <mergeCell ref="R121:S121"/>
    <mergeCell ref="T121:U121"/>
    <mergeCell ref="R122:S122"/>
    <mergeCell ref="T122:U122"/>
    <mergeCell ref="R123:S123"/>
    <mergeCell ref="T123:U123"/>
    <mergeCell ref="R130:S130"/>
    <mergeCell ref="T130:U130"/>
    <mergeCell ref="R131:S131"/>
    <mergeCell ref="T131:U131"/>
    <mergeCell ref="R132:S132"/>
    <mergeCell ref="T132:U132"/>
    <mergeCell ref="R127:S127"/>
    <mergeCell ref="T127:U127"/>
    <mergeCell ref="R128:S128"/>
    <mergeCell ref="T128:U128"/>
    <mergeCell ref="R129:S129"/>
    <mergeCell ref="T129:U129"/>
    <mergeCell ref="R136:S136"/>
    <mergeCell ref="T136:U136"/>
    <mergeCell ref="R137:S137"/>
    <mergeCell ref="T137:U137"/>
    <mergeCell ref="R138:S138"/>
    <mergeCell ref="T138:U138"/>
    <mergeCell ref="R133:S133"/>
    <mergeCell ref="T133:U133"/>
    <mergeCell ref="R134:S134"/>
    <mergeCell ref="T134:U134"/>
    <mergeCell ref="R135:S135"/>
    <mergeCell ref="T135:U135"/>
    <mergeCell ref="R143:S143"/>
    <mergeCell ref="R144:S144"/>
    <mergeCell ref="R145:S145"/>
    <mergeCell ref="R146:S146"/>
    <mergeCell ref="R147:S147"/>
    <mergeCell ref="R148:S148"/>
    <mergeCell ref="R139:S139"/>
    <mergeCell ref="T139:U139"/>
    <mergeCell ref="R140:S140"/>
    <mergeCell ref="T140:U140"/>
    <mergeCell ref="R141:S141"/>
    <mergeCell ref="R142:S142"/>
    <mergeCell ref="R155:S155"/>
    <mergeCell ref="R156:S156"/>
    <mergeCell ref="R157:S157"/>
    <mergeCell ref="R149:S149"/>
    <mergeCell ref="R150:S150"/>
    <mergeCell ref="R151:S151"/>
    <mergeCell ref="R152:S152"/>
    <mergeCell ref="R153:S153"/>
    <mergeCell ref="R154:S154"/>
  </mergeCells>
  <pageMargins left="0.23622047244094488" right="0.23622047244094488" top="0.19685039370078741" bottom="0.19685039370078741" header="0" footer="0"/>
  <pageSetup paperSize="9" scale="8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5"/>
  <sheetViews>
    <sheetView view="pageBreakPreview" topLeftCell="A64" zoomScaleNormal="100" zoomScaleSheetLayoutView="100" workbookViewId="0">
      <selection activeCell="M41" sqref="M41"/>
    </sheetView>
  </sheetViews>
  <sheetFormatPr defaultRowHeight="15" x14ac:dyDescent="0.25"/>
  <cols>
    <col min="1" max="1" width="13" style="5" customWidth="1"/>
    <col min="2" max="2" width="5.5703125" style="5" customWidth="1"/>
    <col min="3" max="3" width="4.85546875" style="5" customWidth="1"/>
    <col min="4" max="4" width="10.5703125" style="5" customWidth="1"/>
    <col min="5" max="6" width="10.140625" style="5" customWidth="1"/>
    <col min="7" max="7" width="10.5703125" style="5" customWidth="1"/>
    <col min="8" max="8" width="8.42578125" style="5" customWidth="1"/>
    <col min="9" max="9" width="8.85546875" style="5" customWidth="1"/>
    <col min="10" max="10" width="8.28515625" style="5" customWidth="1"/>
    <col min="11" max="11" width="12.85546875" style="5" customWidth="1"/>
    <col min="12" max="13" width="15.28515625" style="5" customWidth="1"/>
    <col min="14" max="17" width="9.140625" style="5"/>
    <col min="18" max="18" width="14" style="5" customWidth="1"/>
    <col min="19" max="16384" width="9.140625" style="5"/>
  </cols>
  <sheetData>
    <row r="1" spans="1:20" ht="17.25" customHeight="1" x14ac:dyDescent="0.3">
      <c r="A1" s="148" t="s">
        <v>348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Q1" s="147"/>
      <c r="R1" s="147"/>
      <c r="S1" s="147"/>
      <c r="T1" s="147"/>
    </row>
    <row r="2" spans="1:20" ht="18" customHeight="1" x14ac:dyDescent="0.35">
      <c r="A2" s="176" t="s">
        <v>349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Q2" s="147"/>
      <c r="R2" s="147"/>
      <c r="S2" s="147"/>
      <c r="T2" s="147"/>
    </row>
    <row r="3" spans="1:20" ht="19.5" x14ac:dyDescent="0.35">
      <c r="A3" s="176" t="s">
        <v>119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Q3" s="147"/>
      <c r="R3" s="147"/>
      <c r="S3" s="147"/>
      <c r="T3" s="147"/>
    </row>
    <row r="4" spans="1:20" x14ac:dyDescent="0.25">
      <c r="A4" s="240" t="s">
        <v>63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Q4" s="147"/>
      <c r="R4" s="147"/>
      <c r="S4" s="147"/>
      <c r="T4" s="147"/>
    </row>
    <row r="5" spans="1:20" x14ac:dyDescent="0.25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Q5" s="147"/>
      <c r="R5" s="147"/>
      <c r="S5" s="147"/>
      <c r="T5" s="147"/>
    </row>
    <row r="6" spans="1:20" x14ac:dyDescent="0.25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Q6" s="147"/>
      <c r="R6" s="147"/>
      <c r="S6" s="147"/>
      <c r="T6" s="147"/>
    </row>
    <row r="7" spans="1:20" ht="9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Q7" s="147"/>
      <c r="R7" s="147"/>
      <c r="S7" s="147"/>
      <c r="T7" s="147"/>
    </row>
    <row r="8" spans="1:20" ht="13.5" customHeight="1" x14ac:dyDescent="0.25">
      <c r="A8" s="220" t="s">
        <v>27</v>
      </c>
      <c r="B8" s="149" t="s">
        <v>65</v>
      </c>
      <c r="C8" s="183"/>
      <c r="D8" s="183"/>
      <c r="E8" s="183"/>
      <c r="F8" s="183"/>
      <c r="G8" s="183"/>
      <c r="H8" s="184"/>
      <c r="I8" s="242" t="s">
        <v>66</v>
      </c>
      <c r="J8" s="243"/>
      <c r="K8" s="152" t="s">
        <v>67</v>
      </c>
      <c r="Q8" s="147"/>
      <c r="R8" s="147"/>
      <c r="S8" s="147"/>
      <c r="T8" s="147"/>
    </row>
    <row r="9" spans="1:20" x14ac:dyDescent="0.25">
      <c r="A9" s="221"/>
      <c r="B9" s="150"/>
      <c r="C9" s="237"/>
      <c r="D9" s="237"/>
      <c r="E9" s="237"/>
      <c r="F9" s="237"/>
      <c r="G9" s="237"/>
      <c r="H9" s="211"/>
      <c r="I9" s="244"/>
      <c r="J9" s="245"/>
      <c r="K9" s="177"/>
      <c r="Q9" s="147"/>
      <c r="R9" s="147"/>
      <c r="S9" s="147"/>
      <c r="T9" s="147"/>
    </row>
    <row r="10" spans="1:20" x14ac:dyDescent="0.25">
      <c r="A10" s="221"/>
      <c r="B10" s="150"/>
      <c r="C10" s="237"/>
      <c r="D10" s="237"/>
      <c r="E10" s="237"/>
      <c r="F10" s="237"/>
      <c r="G10" s="237"/>
      <c r="H10" s="211"/>
      <c r="I10" s="244"/>
      <c r="J10" s="245"/>
      <c r="K10" s="177"/>
      <c r="Q10" s="147"/>
      <c r="R10" s="147"/>
      <c r="S10" s="147"/>
      <c r="T10" s="147"/>
    </row>
    <row r="11" spans="1:20" ht="23.25" customHeight="1" x14ac:dyDescent="0.25">
      <c r="A11" s="222"/>
      <c r="B11" s="151"/>
      <c r="C11" s="185"/>
      <c r="D11" s="185"/>
      <c r="E11" s="185"/>
      <c r="F11" s="185"/>
      <c r="G11" s="185"/>
      <c r="H11" s="186"/>
      <c r="I11" s="246"/>
      <c r="J11" s="247"/>
      <c r="K11" s="166"/>
      <c r="Q11" s="147"/>
      <c r="R11" s="147"/>
      <c r="S11" s="147"/>
      <c r="T11" s="147"/>
    </row>
    <row r="12" spans="1:20" x14ac:dyDescent="0.25">
      <c r="A12" s="12">
        <v>1</v>
      </c>
      <c r="B12" s="172">
        <v>2</v>
      </c>
      <c r="C12" s="187"/>
      <c r="D12" s="187"/>
      <c r="E12" s="187"/>
      <c r="F12" s="187"/>
      <c r="G12" s="187"/>
      <c r="H12" s="173"/>
      <c r="I12" s="172">
        <v>3</v>
      </c>
      <c r="J12" s="173"/>
      <c r="K12" s="51">
        <v>4</v>
      </c>
      <c r="Q12" s="147"/>
      <c r="R12" s="147"/>
      <c r="S12" s="147"/>
      <c r="T12" s="147"/>
    </row>
    <row r="13" spans="1:20" ht="27.75" customHeight="1" x14ac:dyDescent="0.25">
      <c r="A13" s="12">
        <v>1</v>
      </c>
      <c r="B13" s="212" t="s">
        <v>64</v>
      </c>
      <c r="C13" s="213"/>
      <c r="D13" s="213"/>
      <c r="E13" s="213"/>
      <c r="F13" s="213"/>
      <c r="G13" s="213"/>
      <c r="H13" s="214"/>
      <c r="I13" s="158" t="s">
        <v>55</v>
      </c>
      <c r="J13" s="198"/>
      <c r="K13" s="51"/>
      <c r="Q13" s="147"/>
      <c r="R13" s="147"/>
      <c r="S13" s="147"/>
      <c r="T13" s="147"/>
    </row>
    <row r="14" spans="1:20" ht="15.75" customHeight="1" x14ac:dyDescent="0.25">
      <c r="A14" s="18" t="s">
        <v>45</v>
      </c>
      <c r="B14" s="212" t="s">
        <v>68</v>
      </c>
      <c r="C14" s="213"/>
      <c r="D14" s="213"/>
      <c r="E14" s="213"/>
      <c r="F14" s="213"/>
      <c r="G14" s="213"/>
      <c r="H14" s="214"/>
      <c r="I14" s="236">
        <f>'211'!K13</f>
        <v>797097.913375</v>
      </c>
      <c r="J14" s="193"/>
      <c r="K14" s="39">
        <f>I14*22%</f>
        <v>175361.5409425</v>
      </c>
      <c r="Q14" s="147"/>
      <c r="R14" s="147"/>
      <c r="S14" s="147"/>
      <c r="T14" s="147"/>
    </row>
    <row r="15" spans="1:20" ht="14.25" customHeight="1" x14ac:dyDescent="0.25">
      <c r="A15" s="17" t="s">
        <v>47</v>
      </c>
      <c r="B15" s="212" t="s">
        <v>69</v>
      </c>
      <c r="C15" s="213"/>
      <c r="D15" s="213"/>
      <c r="E15" s="213"/>
      <c r="F15" s="213"/>
      <c r="G15" s="213"/>
      <c r="H15" s="214"/>
      <c r="I15" s="192"/>
      <c r="J15" s="193"/>
      <c r="K15" s="51"/>
      <c r="Q15" s="147"/>
      <c r="R15" s="147"/>
      <c r="S15" s="147"/>
      <c r="T15" s="147"/>
    </row>
    <row r="16" spans="1:20" ht="31.5" customHeight="1" x14ac:dyDescent="0.25">
      <c r="A16" s="17" t="s">
        <v>48</v>
      </c>
      <c r="B16" s="212" t="s">
        <v>70</v>
      </c>
      <c r="C16" s="213"/>
      <c r="D16" s="213"/>
      <c r="E16" s="213"/>
      <c r="F16" s="213"/>
      <c r="G16" s="213"/>
      <c r="H16" s="214"/>
      <c r="I16" s="192"/>
      <c r="J16" s="193"/>
      <c r="K16" s="51"/>
      <c r="Q16" s="147"/>
      <c r="R16" s="147"/>
      <c r="S16" s="147"/>
      <c r="T16" s="147"/>
    </row>
    <row r="17" spans="1:20" ht="27" customHeight="1" x14ac:dyDescent="0.25">
      <c r="A17" s="17" t="s">
        <v>51</v>
      </c>
      <c r="B17" s="212" t="s">
        <v>71</v>
      </c>
      <c r="C17" s="213"/>
      <c r="D17" s="213"/>
      <c r="E17" s="213"/>
      <c r="F17" s="213"/>
      <c r="G17" s="213"/>
      <c r="H17" s="214"/>
      <c r="I17" s="192" t="s">
        <v>55</v>
      </c>
      <c r="J17" s="193"/>
      <c r="K17" s="51"/>
      <c r="Q17" s="147"/>
      <c r="R17" s="147"/>
      <c r="S17" s="147"/>
      <c r="T17" s="147"/>
    </row>
    <row r="18" spans="1:20" ht="44.25" customHeight="1" x14ac:dyDescent="0.25">
      <c r="A18" s="17" t="s">
        <v>52</v>
      </c>
      <c r="B18" s="212" t="s">
        <v>72</v>
      </c>
      <c r="C18" s="213"/>
      <c r="D18" s="213"/>
      <c r="E18" s="213"/>
      <c r="F18" s="213"/>
      <c r="G18" s="213"/>
      <c r="H18" s="214"/>
      <c r="I18" s="236">
        <f>I14</f>
        <v>797097.913375</v>
      </c>
      <c r="J18" s="193"/>
      <c r="K18" s="39">
        <f>I18*2.9%</f>
        <v>23115.839487874997</v>
      </c>
      <c r="Q18" s="147"/>
      <c r="R18" s="147"/>
      <c r="S18" s="147"/>
      <c r="T18" s="147"/>
    </row>
    <row r="19" spans="1:20" ht="28.5" customHeight="1" x14ac:dyDescent="0.25">
      <c r="A19" s="17" t="s">
        <v>53</v>
      </c>
      <c r="B19" s="212" t="s">
        <v>73</v>
      </c>
      <c r="C19" s="213"/>
      <c r="D19" s="213"/>
      <c r="E19" s="213"/>
      <c r="F19" s="213"/>
      <c r="G19" s="213"/>
      <c r="H19" s="214"/>
      <c r="I19" s="192"/>
      <c r="J19" s="193"/>
      <c r="K19" s="51"/>
      <c r="Q19" s="147"/>
      <c r="R19" s="147"/>
      <c r="S19" s="147"/>
      <c r="T19" s="147"/>
    </row>
    <row r="20" spans="1:20" ht="33.75" customHeight="1" x14ac:dyDescent="0.25">
      <c r="A20" s="17" t="s">
        <v>54</v>
      </c>
      <c r="B20" s="212" t="s">
        <v>74</v>
      </c>
      <c r="C20" s="213"/>
      <c r="D20" s="213"/>
      <c r="E20" s="213"/>
      <c r="F20" s="213"/>
      <c r="G20" s="213"/>
      <c r="H20" s="214"/>
      <c r="I20" s="236">
        <f>I14</f>
        <v>797097.913375</v>
      </c>
      <c r="J20" s="193"/>
      <c r="K20" s="39">
        <f>I20*0.2%</f>
        <v>1594.1958267500002</v>
      </c>
      <c r="Q20" s="147"/>
      <c r="R20" s="147"/>
      <c r="S20" s="147"/>
      <c r="T20" s="147"/>
    </row>
    <row r="21" spans="1:20" ht="32.25" customHeight="1" x14ac:dyDescent="0.25">
      <c r="A21" s="17" t="s">
        <v>75</v>
      </c>
      <c r="B21" s="212" t="s">
        <v>76</v>
      </c>
      <c r="C21" s="213"/>
      <c r="D21" s="213"/>
      <c r="E21" s="213"/>
      <c r="F21" s="213"/>
      <c r="G21" s="213"/>
      <c r="H21" s="214"/>
      <c r="I21" s="192"/>
      <c r="J21" s="193"/>
      <c r="K21" s="51"/>
      <c r="Q21" s="147"/>
      <c r="R21" s="147"/>
      <c r="S21" s="147"/>
      <c r="T21" s="147"/>
    </row>
    <row r="22" spans="1:20" ht="26.25" customHeight="1" x14ac:dyDescent="0.25">
      <c r="A22" s="17" t="s">
        <v>77</v>
      </c>
      <c r="B22" s="212" t="s">
        <v>78</v>
      </c>
      <c r="C22" s="213"/>
      <c r="D22" s="213"/>
      <c r="E22" s="213"/>
      <c r="F22" s="213"/>
      <c r="G22" s="213"/>
      <c r="H22" s="214"/>
      <c r="I22" s="192"/>
      <c r="J22" s="193"/>
      <c r="K22" s="51"/>
      <c r="Q22" s="147"/>
      <c r="R22" s="147"/>
      <c r="S22" s="147"/>
      <c r="T22" s="147"/>
    </row>
    <row r="23" spans="1:20" ht="31.5" customHeight="1" x14ac:dyDescent="0.25">
      <c r="A23" s="17" t="s">
        <v>79</v>
      </c>
      <c r="B23" s="212" t="s">
        <v>80</v>
      </c>
      <c r="C23" s="213"/>
      <c r="D23" s="213"/>
      <c r="E23" s="213"/>
      <c r="F23" s="213"/>
      <c r="G23" s="213"/>
      <c r="H23" s="214"/>
      <c r="I23" s="236">
        <f>I14</f>
        <v>797097.913375</v>
      </c>
      <c r="J23" s="193"/>
      <c r="K23" s="39">
        <f>I23*5.1%</f>
        <v>40651.993582124996</v>
      </c>
      <c r="Q23" s="147"/>
      <c r="R23" s="147"/>
      <c r="S23" s="147"/>
      <c r="T23" s="147"/>
    </row>
    <row r="24" spans="1:20" ht="17.25" customHeight="1" x14ac:dyDescent="0.25">
      <c r="A24" s="231" t="s">
        <v>37</v>
      </c>
      <c r="B24" s="232"/>
      <c r="C24" s="232"/>
      <c r="D24" s="232"/>
      <c r="E24" s="232"/>
      <c r="F24" s="232"/>
      <c r="G24" s="232"/>
      <c r="H24" s="233"/>
      <c r="I24" s="234" t="s">
        <v>55</v>
      </c>
      <c r="J24" s="235"/>
      <c r="K24" s="40">
        <f>K14+K18+K20+K23</f>
        <v>240723.56983924998</v>
      </c>
      <c r="Q24" s="147"/>
      <c r="R24" s="147"/>
      <c r="S24" s="147"/>
      <c r="T24" s="147"/>
    </row>
    <row r="25" spans="1:20" ht="19.5" x14ac:dyDescent="0.35">
      <c r="A25" s="176" t="s">
        <v>350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Q25" s="100"/>
      <c r="R25" s="100"/>
      <c r="S25" s="100"/>
      <c r="T25" s="100"/>
    </row>
    <row r="26" spans="1:20" ht="19.5" x14ac:dyDescent="0.35">
      <c r="A26" s="176" t="s">
        <v>156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Q26" s="100"/>
      <c r="R26" s="100"/>
      <c r="S26" s="100"/>
      <c r="T26" s="100"/>
    </row>
    <row r="27" spans="1:20" x14ac:dyDescent="0.25">
      <c r="A27" s="241" t="s">
        <v>63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Q27" s="100"/>
      <c r="R27" s="100"/>
      <c r="S27" s="100"/>
      <c r="T27" s="100"/>
    </row>
    <row r="28" spans="1:20" ht="27" customHeight="1" x14ac:dyDescent="0.25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Q28" s="100"/>
      <c r="R28" s="100"/>
      <c r="S28" s="100"/>
      <c r="T28" s="100"/>
    </row>
    <row r="29" spans="1:20" x14ac:dyDescent="0.25">
      <c r="A29" s="220" t="s">
        <v>27</v>
      </c>
      <c r="B29" s="149" t="s">
        <v>65</v>
      </c>
      <c r="C29" s="183"/>
      <c r="D29" s="183"/>
      <c r="E29" s="183"/>
      <c r="F29" s="183"/>
      <c r="G29" s="183"/>
      <c r="H29" s="184"/>
      <c r="I29" s="242" t="s">
        <v>66</v>
      </c>
      <c r="J29" s="243"/>
      <c r="K29" s="152" t="s">
        <v>67</v>
      </c>
      <c r="Q29" s="100"/>
      <c r="R29" s="100"/>
      <c r="S29" s="100"/>
      <c r="T29" s="100"/>
    </row>
    <row r="30" spans="1:20" x14ac:dyDescent="0.25">
      <c r="A30" s="221"/>
      <c r="B30" s="150"/>
      <c r="C30" s="237"/>
      <c r="D30" s="237"/>
      <c r="E30" s="237"/>
      <c r="F30" s="237"/>
      <c r="G30" s="237"/>
      <c r="H30" s="211"/>
      <c r="I30" s="244"/>
      <c r="J30" s="245"/>
      <c r="K30" s="177"/>
      <c r="Q30" s="100"/>
      <c r="R30" s="100"/>
      <c r="S30" s="100"/>
      <c r="T30" s="100"/>
    </row>
    <row r="31" spans="1:20" x14ac:dyDescent="0.25">
      <c r="A31" s="221"/>
      <c r="B31" s="150"/>
      <c r="C31" s="237"/>
      <c r="D31" s="237"/>
      <c r="E31" s="237"/>
      <c r="F31" s="237"/>
      <c r="G31" s="237"/>
      <c r="H31" s="211"/>
      <c r="I31" s="244"/>
      <c r="J31" s="245"/>
      <c r="K31" s="177"/>
      <c r="Q31" s="100"/>
      <c r="R31" s="100"/>
      <c r="S31" s="100"/>
      <c r="T31" s="100"/>
    </row>
    <row r="32" spans="1:20" ht="24" customHeight="1" x14ac:dyDescent="0.25">
      <c r="A32" s="222"/>
      <c r="B32" s="151"/>
      <c r="C32" s="185"/>
      <c r="D32" s="185"/>
      <c r="E32" s="185"/>
      <c r="F32" s="185"/>
      <c r="G32" s="185"/>
      <c r="H32" s="186"/>
      <c r="I32" s="246"/>
      <c r="J32" s="247"/>
      <c r="K32" s="166"/>
      <c r="Q32" s="100"/>
      <c r="R32" s="100"/>
      <c r="S32" s="100"/>
      <c r="T32" s="100"/>
    </row>
    <row r="33" spans="1:20" x14ac:dyDescent="0.25">
      <c r="A33" s="12">
        <v>1</v>
      </c>
      <c r="B33" s="172">
        <v>2</v>
      </c>
      <c r="C33" s="187"/>
      <c r="D33" s="187"/>
      <c r="E33" s="187"/>
      <c r="F33" s="187"/>
      <c r="G33" s="187"/>
      <c r="H33" s="173"/>
      <c r="I33" s="172">
        <v>3</v>
      </c>
      <c r="J33" s="173"/>
      <c r="K33" s="51">
        <v>4</v>
      </c>
      <c r="Q33" s="100"/>
      <c r="R33" s="100"/>
      <c r="S33" s="100"/>
      <c r="T33" s="100"/>
    </row>
    <row r="34" spans="1:20" ht="27.75" customHeight="1" x14ac:dyDescent="0.25">
      <c r="A34" s="12">
        <v>1</v>
      </c>
      <c r="B34" s="212" t="s">
        <v>64</v>
      </c>
      <c r="C34" s="213"/>
      <c r="D34" s="213"/>
      <c r="E34" s="213"/>
      <c r="F34" s="213"/>
      <c r="G34" s="213"/>
      <c r="H34" s="214"/>
      <c r="I34" s="158" t="s">
        <v>55</v>
      </c>
      <c r="J34" s="198"/>
      <c r="K34" s="51"/>
      <c r="Q34" s="100"/>
      <c r="R34" s="100"/>
      <c r="S34" s="100"/>
      <c r="T34" s="100"/>
    </row>
    <row r="35" spans="1:20" x14ac:dyDescent="0.25">
      <c r="A35" s="18" t="s">
        <v>45</v>
      </c>
      <c r="B35" s="212" t="s">
        <v>68</v>
      </c>
      <c r="C35" s="213"/>
      <c r="D35" s="213"/>
      <c r="E35" s="213"/>
      <c r="F35" s="213"/>
      <c r="G35" s="213"/>
      <c r="H35" s="214"/>
      <c r="I35" s="236">
        <f>'[1]211'!K26</f>
        <v>1023367.1299999999</v>
      </c>
      <c r="J35" s="193"/>
      <c r="K35" s="39">
        <f>I35*22%</f>
        <v>225140.76859999998</v>
      </c>
      <c r="Q35" s="100"/>
      <c r="R35" s="100"/>
      <c r="S35" s="100"/>
      <c r="T35" s="100"/>
    </row>
    <row r="36" spans="1:20" x14ac:dyDescent="0.25">
      <c r="A36" s="17" t="s">
        <v>47</v>
      </c>
      <c r="B36" s="212" t="s">
        <v>69</v>
      </c>
      <c r="C36" s="213"/>
      <c r="D36" s="213"/>
      <c r="E36" s="213"/>
      <c r="F36" s="213"/>
      <c r="G36" s="213"/>
      <c r="H36" s="214"/>
      <c r="I36" s="192"/>
      <c r="J36" s="193"/>
      <c r="K36" s="51"/>
      <c r="Q36" s="100"/>
      <c r="R36" s="100"/>
      <c r="S36" s="100"/>
      <c r="T36" s="100"/>
    </row>
    <row r="37" spans="1:20" ht="30" customHeight="1" x14ac:dyDescent="0.25">
      <c r="A37" s="17" t="s">
        <v>48</v>
      </c>
      <c r="B37" s="212" t="s">
        <v>147</v>
      </c>
      <c r="C37" s="213"/>
      <c r="D37" s="213"/>
      <c r="E37" s="213"/>
      <c r="F37" s="213"/>
      <c r="G37" s="213"/>
      <c r="H37" s="214"/>
      <c r="I37" s="192"/>
      <c r="J37" s="193"/>
      <c r="K37" s="51"/>
      <c r="Q37" s="100"/>
      <c r="R37" s="100"/>
      <c r="S37" s="100"/>
      <c r="T37" s="100"/>
    </row>
    <row r="38" spans="1:20" ht="29.25" customHeight="1" x14ac:dyDescent="0.25">
      <c r="A38" s="17" t="s">
        <v>51</v>
      </c>
      <c r="B38" s="212" t="s">
        <v>71</v>
      </c>
      <c r="C38" s="213"/>
      <c r="D38" s="213"/>
      <c r="E38" s="213"/>
      <c r="F38" s="213"/>
      <c r="G38" s="213"/>
      <c r="H38" s="214"/>
      <c r="I38" s="192" t="s">
        <v>55</v>
      </c>
      <c r="J38" s="193"/>
      <c r="K38" s="51"/>
      <c r="Q38" s="100"/>
      <c r="R38" s="100"/>
      <c r="S38" s="100"/>
      <c r="T38" s="100"/>
    </row>
    <row r="39" spans="1:20" x14ac:dyDescent="0.25">
      <c r="A39" s="17" t="s">
        <v>52</v>
      </c>
      <c r="B39" s="212" t="s">
        <v>72</v>
      </c>
      <c r="C39" s="213"/>
      <c r="D39" s="213"/>
      <c r="E39" s="213"/>
      <c r="F39" s="213"/>
      <c r="G39" s="213"/>
      <c r="H39" s="214"/>
      <c r="I39" s="236">
        <f>I35</f>
        <v>1023367.1299999999</v>
      </c>
      <c r="J39" s="193"/>
      <c r="K39" s="39">
        <f>I39*2.9%</f>
        <v>29677.646769999996</v>
      </c>
      <c r="Q39" s="100"/>
      <c r="R39" s="100"/>
      <c r="S39" s="100"/>
      <c r="T39" s="100"/>
    </row>
    <row r="40" spans="1:20" ht="30" customHeight="1" x14ac:dyDescent="0.25">
      <c r="A40" s="17" t="s">
        <v>53</v>
      </c>
      <c r="B40" s="212" t="s">
        <v>73</v>
      </c>
      <c r="C40" s="213"/>
      <c r="D40" s="213"/>
      <c r="E40" s="213"/>
      <c r="F40" s="213"/>
      <c r="G40" s="213"/>
      <c r="H40" s="214"/>
      <c r="I40" s="192"/>
      <c r="J40" s="193"/>
      <c r="K40" s="51"/>
      <c r="Q40" s="100"/>
      <c r="R40" s="100"/>
      <c r="S40" s="100"/>
      <c r="T40" s="100"/>
    </row>
    <row r="41" spans="1:20" ht="30.75" customHeight="1" x14ac:dyDescent="0.25">
      <c r="A41" s="17" t="s">
        <v>54</v>
      </c>
      <c r="B41" s="212" t="s">
        <v>74</v>
      </c>
      <c r="C41" s="213"/>
      <c r="D41" s="213"/>
      <c r="E41" s="213"/>
      <c r="F41" s="213"/>
      <c r="G41" s="213"/>
      <c r="H41" s="214"/>
      <c r="I41" s="236">
        <f>I35</f>
        <v>1023367.1299999999</v>
      </c>
      <c r="J41" s="193"/>
      <c r="K41" s="39">
        <f>I41*0.2%</f>
        <v>2046.7342599999997</v>
      </c>
      <c r="Q41" s="100"/>
      <c r="R41" s="100"/>
      <c r="S41" s="100"/>
      <c r="T41" s="100"/>
    </row>
    <row r="42" spans="1:20" ht="27.75" customHeight="1" x14ac:dyDescent="0.25">
      <c r="A42" s="17" t="s">
        <v>75</v>
      </c>
      <c r="B42" s="212" t="s">
        <v>76</v>
      </c>
      <c r="C42" s="213"/>
      <c r="D42" s="213"/>
      <c r="E42" s="213"/>
      <c r="F42" s="213"/>
      <c r="G42" s="213"/>
      <c r="H42" s="214"/>
      <c r="I42" s="192"/>
      <c r="J42" s="193"/>
      <c r="K42" s="54"/>
      <c r="Q42" s="100"/>
      <c r="R42" s="100"/>
      <c r="S42" s="100"/>
      <c r="T42" s="100"/>
    </row>
    <row r="43" spans="1:20" ht="27.75" customHeight="1" x14ac:dyDescent="0.25">
      <c r="A43" s="17" t="s">
        <v>77</v>
      </c>
      <c r="B43" s="212" t="s">
        <v>78</v>
      </c>
      <c r="C43" s="213"/>
      <c r="D43" s="213"/>
      <c r="E43" s="213"/>
      <c r="F43" s="213"/>
      <c r="G43" s="213"/>
      <c r="H43" s="214"/>
      <c r="I43" s="192"/>
      <c r="J43" s="193"/>
      <c r="K43" s="54"/>
      <c r="Q43" s="100"/>
      <c r="R43" s="100"/>
      <c r="S43" s="100"/>
      <c r="T43" s="100"/>
    </row>
    <row r="44" spans="1:20" ht="30.75" customHeight="1" x14ac:dyDescent="0.25">
      <c r="A44" s="17" t="s">
        <v>79</v>
      </c>
      <c r="B44" s="212" t="s">
        <v>80</v>
      </c>
      <c r="C44" s="213"/>
      <c r="D44" s="213"/>
      <c r="E44" s="213"/>
      <c r="F44" s="213"/>
      <c r="G44" s="213"/>
      <c r="H44" s="214"/>
      <c r="I44" s="236">
        <f>I35</f>
        <v>1023367.1299999999</v>
      </c>
      <c r="J44" s="193"/>
      <c r="K44" s="39">
        <f>I44*5.1%</f>
        <v>52191.723629999993</v>
      </c>
      <c r="Q44" s="100"/>
      <c r="R44" s="100"/>
      <c r="S44" s="100"/>
      <c r="T44" s="100"/>
    </row>
    <row r="45" spans="1:20" x14ac:dyDescent="0.25">
      <c r="A45" s="231" t="s">
        <v>37</v>
      </c>
      <c r="B45" s="232"/>
      <c r="C45" s="232"/>
      <c r="D45" s="232"/>
      <c r="E45" s="232"/>
      <c r="F45" s="232"/>
      <c r="G45" s="232"/>
      <c r="H45" s="233"/>
      <c r="I45" s="234" t="s">
        <v>55</v>
      </c>
      <c r="J45" s="235"/>
      <c r="K45" s="40">
        <f>K35+K39+K41+K44</f>
        <v>309056.87325999996</v>
      </c>
      <c r="Q45" s="100"/>
      <c r="R45" s="100"/>
      <c r="S45" s="100"/>
      <c r="T45" s="100"/>
    </row>
    <row r="46" spans="1:20" x14ac:dyDescent="0.25">
      <c r="A46" s="238" t="s">
        <v>351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Q46" s="100"/>
      <c r="R46" s="100"/>
      <c r="S46" s="100"/>
      <c r="T46" s="100"/>
    </row>
    <row r="47" spans="1:20" x14ac:dyDescent="0.25">
      <c r="A47" s="239"/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Q47" s="100"/>
      <c r="R47" s="100"/>
      <c r="S47" s="100"/>
      <c r="T47" s="100"/>
    </row>
    <row r="48" spans="1:20" x14ac:dyDescent="0.25">
      <c r="A48" s="239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Q48" s="100"/>
      <c r="R48" s="100"/>
      <c r="S48" s="100"/>
      <c r="T48" s="100"/>
    </row>
    <row r="49" spans="1:2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Q49" s="100"/>
      <c r="R49" s="100"/>
      <c r="S49" s="100"/>
      <c r="T49" s="100"/>
    </row>
    <row r="50" spans="1:20" ht="19.5" x14ac:dyDescent="0.35">
      <c r="A50" s="176" t="s">
        <v>352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Q50" s="100"/>
      <c r="R50" s="100"/>
      <c r="S50" s="100"/>
      <c r="T50" s="100"/>
    </row>
    <row r="51" spans="1:20" ht="19.5" x14ac:dyDescent="0.35">
      <c r="A51" s="176" t="s">
        <v>119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Q51" s="100"/>
      <c r="R51" s="100"/>
      <c r="S51" s="100"/>
      <c r="T51" s="100"/>
    </row>
    <row r="52" spans="1:20" x14ac:dyDescent="0.25">
      <c r="A52" s="240" t="s">
        <v>63</v>
      </c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Q52" s="100"/>
      <c r="R52" s="100"/>
      <c r="S52" s="100"/>
      <c r="T52" s="100"/>
    </row>
    <row r="53" spans="1:20" x14ac:dyDescent="0.25">
      <c r="A53" s="240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Q53" s="100"/>
      <c r="R53" s="100"/>
      <c r="S53" s="100"/>
      <c r="T53" s="100"/>
    </row>
    <row r="54" spans="1:20" x14ac:dyDescent="0.25">
      <c r="A54" s="240"/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Q54" s="100"/>
      <c r="R54" s="100"/>
      <c r="S54" s="100"/>
      <c r="T54" s="100"/>
    </row>
    <row r="55" spans="1:20" ht="21.75" customHeight="1" x14ac:dyDescent="0.25">
      <c r="A55" s="220" t="s">
        <v>27</v>
      </c>
      <c r="B55" s="149" t="s">
        <v>65</v>
      </c>
      <c r="C55" s="183"/>
      <c r="D55" s="183"/>
      <c r="E55" s="183"/>
      <c r="F55" s="183"/>
      <c r="G55" s="183"/>
      <c r="H55" s="184"/>
      <c r="I55" s="149" t="s">
        <v>66</v>
      </c>
      <c r="J55" s="178"/>
      <c r="K55" s="152" t="s">
        <v>67</v>
      </c>
      <c r="Q55" s="147"/>
      <c r="R55" s="147"/>
      <c r="S55" s="147"/>
      <c r="T55" s="147"/>
    </row>
    <row r="56" spans="1:20" ht="21.75" customHeight="1" x14ac:dyDescent="0.25">
      <c r="A56" s="221"/>
      <c r="B56" s="150"/>
      <c r="C56" s="237"/>
      <c r="D56" s="237"/>
      <c r="E56" s="237"/>
      <c r="F56" s="237"/>
      <c r="G56" s="237"/>
      <c r="H56" s="211"/>
      <c r="I56" s="179"/>
      <c r="J56" s="180"/>
      <c r="K56" s="177"/>
      <c r="Q56" s="100"/>
      <c r="R56" s="100"/>
      <c r="S56" s="100"/>
      <c r="T56" s="100"/>
    </row>
    <row r="57" spans="1:20" ht="21.75" customHeight="1" x14ac:dyDescent="0.25">
      <c r="A57" s="221"/>
      <c r="B57" s="150"/>
      <c r="C57" s="237"/>
      <c r="D57" s="237"/>
      <c r="E57" s="237"/>
      <c r="F57" s="237"/>
      <c r="G57" s="237"/>
      <c r="H57" s="211"/>
      <c r="I57" s="179"/>
      <c r="J57" s="180"/>
      <c r="K57" s="177"/>
      <c r="Q57" s="100"/>
      <c r="R57" s="100"/>
      <c r="S57" s="100"/>
      <c r="T57" s="100"/>
    </row>
    <row r="58" spans="1:20" ht="17.25" customHeight="1" x14ac:dyDescent="0.25">
      <c r="A58" s="222"/>
      <c r="B58" s="151"/>
      <c r="C58" s="185"/>
      <c r="D58" s="185"/>
      <c r="E58" s="185"/>
      <c r="F58" s="185"/>
      <c r="G58" s="185"/>
      <c r="H58" s="186"/>
      <c r="I58" s="181"/>
      <c r="J58" s="182"/>
      <c r="K58" s="166"/>
      <c r="Q58" s="147"/>
      <c r="R58" s="147"/>
      <c r="S58" s="147"/>
      <c r="T58" s="147"/>
    </row>
    <row r="59" spans="1:20" x14ac:dyDescent="0.25">
      <c r="A59" s="12">
        <v>1</v>
      </c>
      <c r="B59" s="172">
        <v>2</v>
      </c>
      <c r="C59" s="187"/>
      <c r="D59" s="187"/>
      <c r="E59" s="187"/>
      <c r="F59" s="187"/>
      <c r="G59" s="187"/>
      <c r="H59" s="173"/>
      <c r="I59" s="172">
        <v>3</v>
      </c>
      <c r="J59" s="173"/>
      <c r="K59" s="51">
        <v>4</v>
      </c>
      <c r="Q59" s="147"/>
      <c r="R59" s="147"/>
      <c r="S59" s="147"/>
      <c r="T59" s="147"/>
    </row>
    <row r="60" spans="1:20" ht="32.25" customHeight="1" x14ac:dyDescent="0.25">
      <c r="A60" s="12">
        <v>1</v>
      </c>
      <c r="B60" s="212" t="s">
        <v>64</v>
      </c>
      <c r="C60" s="213"/>
      <c r="D60" s="213"/>
      <c r="E60" s="213"/>
      <c r="F60" s="213"/>
      <c r="G60" s="213"/>
      <c r="H60" s="214"/>
      <c r="I60" s="158" t="s">
        <v>55</v>
      </c>
      <c r="J60" s="198"/>
      <c r="K60" s="51"/>
      <c r="Q60" s="147"/>
      <c r="R60" s="147"/>
      <c r="S60" s="147"/>
      <c r="T60" s="147"/>
    </row>
    <row r="61" spans="1:20" ht="21" customHeight="1" x14ac:dyDescent="0.25">
      <c r="A61" s="18" t="s">
        <v>45</v>
      </c>
      <c r="B61" s="212" t="s">
        <v>68</v>
      </c>
      <c r="C61" s="213"/>
      <c r="D61" s="213"/>
      <c r="E61" s="213"/>
      <c r="F61" s="213"/>
      <c r="G61" s="213"/>
      <c r="H61" s="214"/>
      <c r="I61" s="236">
        <f>'[1]211'!K34</f>
        <v>62541.9</v>
      </c>
      <c r="J61" s="193"/>
      <c r="K61" s="39">
        <f>I61*22%</f>
        <v>13759.218000000001</v>
      </c>
      <c r="Q61" s="147"/>
      <c r="R61" s="147"/>
      <c r="S61" s="147"/>
      <c r="T61" s="147"/>
    </row>
    <row r="62" spans="1:20" x14ac:dyDescent="0.25">
      <c r="A62" s="17" t="s">
        <v>47</v>
      </c>
      <c r="B62" s="212" t="s">
        <v>69</v>
      </c>
      <c r="C62" s="213"/>
      <c r="D62" s="213"/>
      <c r="E62" s="213"/>
      <c r="F62" s="213"/>
      <c r="G62" s="213"/>
      <c r="H62" s="214"/>
      <c r="I62" s="192"/>
      <c r="J62" s="193"/>
      <c r="K62" s="51"/>
      <c r="Q62" s="147"/>
      <c r="R62" s="147"/>
      <c r="S62" s="147"/>
      <c r="T62" s="147"/>
    </row>
    <row r="63" spans="1:20" ht="27.75" customHeight="1" x14ac:dyDescent="0.25">
      <c r="A63" s="17" t="s">
        <v>48</v>
      </c>
      <c r="B63" s="212" t="s">
        <v>70</v>
      </c>
      <c r="C63" s="213"/>
      <c r="D63" s="213"/>
      <c r="E63" s="213"/>
      <c r="F63" s="213"/>
      <c r="G63" s="213"/>
      <c r="H63" s="214"/>
      <c r="I63" s="192"/>
      <c r="J63" s="193"/>
      <c r="K63" s="51"/>
      <c r="Q63" s="147"/>
      <c r="R63" s="147"/>
      <c r="S63" s="147"/>
      <c r="T63" s="147"/>
    </row>
    <row r="64" spans="1:20" ht="27.75" customHeight="1" x14ac:dyDescent="0.25">
      <c r="A64" s="17" t="s">
        <v>51</v>
      </c>
      <c r="B64" s="212" t="s">
        <v>71</v>
      </c>
      <c r="C64" s="213"/>
      <c r="D64" s="213"/>
      <c r="E64" s="213"/>
      <c r="F64" s="213"/>
      <c r="G64" s="213"/>
      <c r="H64" s="214"/>
      <c r="I64" s="192" t="s">
        <v>55</v>
      </c>
      <c r="J64" s="193"/>
      <c r="K64" s="51"/>
      <c r="Q64" s="147"/>
      <c r="R64" s="147"/>
      <c r="S64" s="147"/>
      <c r="T64" s="147"/>
    </row>
    <row r="65" spans="1:20" ht="46.5" customHeight="1" x14ac:dyDescent="0.25">
      <c r="A65" s="17" t="s">
        <v>52</v>
      </c>
      <c r="B65" s="212" t="s">
        <v>72</v>
      </c>
      <c r="C65" s="213"/>
      <c r="D65" s="213"/>
      <c r="E65" s="213"/>
      <c r="F65" s="213"/>
      <c r="G65" s="213"/>
      <c r="H65" s="214"/>
      <c r="I65" s="236">
        <f>I61</f>
        <v>62541.9</v>
      </c>
      <c r="J65" s="193"/>
      <c r="K65" s="39">
        <f>I65*2.9%</f>
        <v>1813.7150999999999</v>
      </c>
      <c r="Q65" s="147"/>
      <c r="R65" s="147"/>
      <c r="S65" s="147"/>
      <c r="T65" s="147"/>
    </row>
    <row r="66" spans="1:20" ht="26.25" customHeight="1" x14ac:dyDescent="0.25">
      <c r="A66" s="17" t="s">
        <v>53</v>
      </c>
      <c r="B66" s="212" t="s">
        <v>73</v>
      </c>
      <c r="C66" s="213"/>
      <c r="D66" s="213"/>
      <c r="E66" s="213"/>
      <c r="F66" s="213"/>
      <c r="G66" s="213"/>
      <c r="H66" s="214"/>
      <c r="I66" s="192"/>
      <c r="J66" s="193"/>
      <c r="K66" s="51"/>
      <c r="Q66" s="147"/>
      <c r="R66" s="147"/>
      <c r="S66" s="147"/>
      <c r="T66" s="147"/>
    </row>
    <row r="67" spans="1:20" ht="28.5" customHeight="1" x14ac:dyDescent="0.25">
      <c r="A67" s="17" t="s">
        <v>54</v>
      </c>
      <c r="B67" s="212" t="s">
        <v>74</v>
      </c>
      <c r="C67" s="213"/>
      <c r="D67" s="213"/>
      <c r="E67" s="213"/>
      <c r="F67" s="213"/>
      <c r="G67" s="213"/>
      <c r="H67" s="214"/>
      <c r="I67" s="236">
        <f>I61</f>
        <v>62541.9</v>
      </c>
      <c r="J67" s="193"/>
      <c r="K67" s="39">
        <f>I67*0.2%</f>
        <v>125.08380000000001</v>
      </c>
      <c r="Q67" s="147"/>
      <c r="R67" s="147"/>
      <c r="S67" s="147"/>
      <c r="T67" s="147"/>
    </row>
    <row r="68" spans="1:20" ht="27.75" customHeight="1" x14ac:dyDescent="0.25">
      <c r="A68" s="17" t="s">
        <v>75</v>
      </c>
      <c r="B68" s="212" t="s">
        <v>76</v>
      </c>
      <c r="C68" s="213"/>
      <c r="D68" s="213"/>
      <c r="E68" s="213"/>
      <c r="F68" s="213"/>
      <c r="G68" s="213"/>
      <c r="H68" s="214"/>
      <c r="I68" s="192"/>
      <c r="J68" s="193"/>
      <c r="K68" s="51"/>
      <c r="Q68" s="147"/>
      <c r="R68" s="147"/>
      <c r="S68" s="147"/>
      <c r="T68" s="147"/>
    </row>
    <row r="69" spans="1:20" ht="27.75" customHeight="1" x14ac:dyDescent="0.25">
      <c r="A69" s="17" t="s">
        <v>77</v>
      </c>
      <c r="B69" s="212" t="s">
        <v>78</v>
      </c>
      <c r="C69" s="213"/>
      <c r="D69" s="213"/>
      <c r="E69" s="213"/>
      <c r="F69" s="213"/>
      <c r="G69" s="213"/>
      <c r="H69" s="214"/>
      <c r="I69" s="192"/>
      <c r="J69" s="193"/>
      <c r="K69" s="51"/>
      <c r="Q69" s="147"/>
      <c r="R69" s="147"/>
      <c r="S69" s="147"/>
      <c r="T69" s="147"/>
    </row>
    <row r="70" spans="1:20" ht="34.5" customHeight="1" x14ac:dyDescent="0.25">
      <c r="A70" s="17" t="s">
        <v>79</v>
      </c>
      <c r="B70" s="212" t="s">
        <v>80</v>
      </c>
      <c r="C70" s="213"/>
      <c r="D70" s="213"/>
      <c r="E70" s="213"/>
      <c r="F70" s="213"/>
      <c r="G70" s="213"/>
      <c r="H70" s="214"/>
      <c r="I70" s="236">
        <f>I61</f>
        <v>62541.9</v>
      </c>
      <c r="J70" s="193"/>
      <c r="K70" s="39">
        <f>I70*5.1%</f>
        <v>3189.6369</v>
      </c>
      <c r="Q70" s="147"/>
      <c r="R70" s="147"/>
      <c r="S70" s="147"/>
      <c r="T70" s="147"/>
    </row>
    <row r="71" spans="1:20" ht="29.25" customHeight="1" x14ac:dyDescent="0.25">
      <c r="A71" s="231" t="s">
        <v>37</v>
      </c>
      <c r="B71" s="232"/>
      <c r="C71" s="232"/>
      <c r="D71" s="232"/>
      <c r="E71" s="232"/>
      <c r="F71" s="232"/>
      <c r="G71" s="232"/>
      <c r="H71" s="233"/>
      <c r="I71" s="234" t="s">
        <v>55</v>
      </c>
      <c r="J71" s="235"/>
      <c r="K71" s="40">
        <f>K61+K65+K67+K70</f>
        <v>18887.6538</v>
      </c>
      <c r="Q71" s="147"/>
      <c r="R71" s="147"/>
      <c r="S71" s="147"/>
      <c r="T71" s="147"/>
    </row>
    <row r="72" spans="1:20" ht="45.75" customHeight="1" x14ac:dyDescent="0.25">
      <c r="Q72" s="147"/>
      <c r="R72" s="147"/>
      <c r="S72" s="147"/>
      <c r="T72" s="147"/>
    </row>
    <row r="73" spans="1:20" ht="29.25" customHeight="1" x14ac:dyDescent="0.25">
      <c r="Q73" s="147"/>
      <c r="R73" s="147"/>
      <c r="S73" s="147"/>
      <c r="T73" s="147"/>
    </row>
    <row r="74" spans="1:20" ht="30.75" customHeight="1" x14ac:dyDescent="0.25">
      <c r="Q74" s="147"/>
      <c r="R74" s="147"/>
      <c r="S74" s="147"/>
      <c r="T74" s="147"/>
    </row>
    <row r="75" spans="1:20" ht="30.75" customHeight="1" x14ac:dyDescent="0.25">
      <c r="Q75" s="147"/>
      <c r="R75" s="147"/>
      <c r="S75" s="147"/>
      <c r="T75" s="147"/>
    </row>
    <row r="76" spans="1:20" ht="27.75" customHeight="1" x14ac:dyDescent="0.25">
      <c r="Q76" s="147"/>
      <c r="R76" s="147"/>
      <c r="S76" s="147"/>
      <c r="T76" s="147"/>
    </row>
    <row r="77" spans="1:20" ht="30.75" customHeight="1" x14ac:dyDescent="0.25">
      <c r="Q77" s="147"/>
      <c r="R77" s="147"/>
      <c r="S77" s="147"/>
      <c r="T77" s="147"/>
    </row>
    <row r="78" spans="1:20" ht="15.75" customHeight="1" x14ac:dyDescent="0.25">
      <c r="Q78" s="147"/>
      <c r="R78" s="147"/>
      <c r="S78" s="147"/>
      <c r="T78" s="147"/>
    </row>
    <row r="79" spans="1:20" ht="8.25" customHeight="1" x14ac:dyDescent="0.25">
      <c r="Q79" s="147"/>
      <c r="R79" s="147"/>
      <c r="S79" s="147"/>
      <c r="T79" s="147"/>
    </row>
    <row r="80" spans="1:20" x14ac:dyDescent="0.25">
      <c r="Q80" s="147"/>
      <c r="R80" s="147"/>
      <c r="S80" s="147"/>
      <c r="T80" s="147"/>
    </row>
    <row r="81" spans="1:20" x14ac:dyDescent="0.25">
      <c r="Q81" s="147"/>
      <c r="R81" s="147"/>
      <c r="S81" s="147"/>
      <c r="T81" s="147"/>
    </row>
    <row r="82" spans="1:20" ht="10.5" customHeight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Q82" s="147"/>
      <c r="R82" s="147"/>
      <c r="S82" s="147"/>
      <c r="T82" s="147"/>
    </row>
    <row r="83" spans="1:20" x14ac:dyDescent="0.25">
      <c r="Q83" s="147"/>
      <c r="R83" s="147"/>
      <c r="S83" s="147"/>
      <c r="T83" s="147"/>
    </row>
    <row r="84" spans="1:20" x14ac:dyDescent="0.25">
      <c r="Q84" s="147"/>
      <c r="R84" s="147"/>
      <c r="S84" s="147"/>
      <c r="T84" s="147"/>
    </row>
    <row r="85" spans="1:20" x14ac:dyDescent="0.25">
      <c r="Q85" s="147"/>
      <c r="R85" s="147"/>
      <c r="S85" s="147"/>
      <c r="T85" s="147"/>
    </row>
    <row r="86" spans="1:20" x14ac:dyDescent="0.25">
      <c r="Q86" s="147"/>
      <c r="R86" s="147"/>
      <c r="S86" s="147"/>
      <c r="T86" s="147"/>
    </row>
    <row r="87" spans="1:20" x14ac:dyDescent="0.25">
      <c r="Q87" s="147"/>
      <c r="R87" s="147"/>
      <c r="S87" s="147"/>
      <c r="T87" s="147"/>
    </row>
    <row r="88" spans="1:20" x14ac:dyDescent="0.25">
      <c r="Q88" s="147"/>
      <c r="R88" s="147"/>
      <c r="S88" s="147"/>
      <c r="T88" s="147"/>
    </row>
    <row r="89" spans="1:20" x14ac:dyDescent="0.25">
      <c r="Q89" s="147"/>
      <c r="R89" s="147"/>
      <c r="S89" s="147"/>
      <c r="T89" s="147"/>
    </row>
    <row r="90" spans="1:20" x14ac:dyDescent="0.25">
      <c r="Q90" s="147"/>
      <c r="R90" s="147"/>
      <c r="S90" s="147"/>
      <c r="T90" s="147"/>
    </row>
    <row r="91" spans="1:20" x14ac:dyDescent="0.25">
      <c r="Q91" s="147"/>
      <c r="R91" s="147"/>
      <c r="S91" s="147"/>
      <c r="T91" s="147"/>
    </row>
    <row r="92" spans="1:20" x14ac:dyDescent="0.25">
      <c r="Q92" s="147"/>
      <c r="R92" s="147"/>
      <c r="S92" s="147"/>
      <c r="T92" s="147"/>
    </row>
    <row r="93" spans="1:20" x14ac:dyDescent="0.25">
      <c r="Q93" s="147"/>
      <c r="R93" s="147"/>
      <c r="S93" s="147"/>
      <c r="T93" s="147"/>
    </row>
    <row r="94" spans="1:20" x14ac:dyDescent="0.25">
      <c r="Q94" s="147"/>
      <c r="R94" s="147"/>
      <c r="S94" s="147"/>
      <c r="T94" s="147"/>
    </row>
    <row r="95" spans="1:20" x14ac:dyDescent="0.25">
      <c r="Q95" s="147"/>
      <c r="R95" s="147"/>
      <c r="S95" s="147"/>
      <c r="T95" s="147"/>
    </row>
    <row r="96" spans="1:20" x14ac:dyDescent="0.25">
      <c r="Q96" s="147"/>
      <c r="R96" s="147"/>
      <c r="S96" s="147"/>
      <c r="T96" s="147"/>
    </row>
    <row r="97" spans="17:20" x14ac:dyDescent="0.25">
      <c r="Q97" s="147"/>
      <c r="R97" s="147"/>
      <c r="S97" s="147"/>
      <c r="T97" s="147"/>
    </row>
    <row r="98" spans="17:20" x14ac:dyDescent="0.25">
      <c r="Q98" s="147"/>
      <c r="R98" s="147"/>
      <c r="S98" s="147"/>
      <c r="T98" s="147"/>
    </row>
    <row r="99" spans="17:20" x14ac:dyDescent="0.25">
      <c r="Q99" s="147"/>
      <c r="R99" s="147"/>
      <c r="S99" s="147"/>
      <c r="T99" s="147"/>
    </row>
    <row r="100" spans="17:20" x14ac:dyDescent="0.25">
      <c r="Q100" s="147"/>
      <c r="R100" s="147"/>
      <c r="S100" s="147"/>
      <c r="T100" s="147"/>
    </row>
    <row r="101" spans="17:20" x14ac:dyDescent="0.25">
      <c r="Q101" s="147"/>
      <c r="R101" s="147"/>
      <c r="S101" s="147"/>
      <c r="T101" s="147"/>
    </row>
    <row r="102" spans="17:20" x14ac:dyDescent="0.25">
      <c r="Q102" s="147"/>
      <c r="R102" s="147"/>
      <c r="S102" s="147"/>
      <c r="T102" s="147"/>
    </row>
    <row r="103" spans="17:20" x14ac:dyDescent="0.25">
      <c r="Q103" s="147"/>
      <c r="R103" s="147"/>
      <c r="S103" s="147"/>
      <c r="T103" s="147"/>
    </row>
    <row r="104" spans="17:20" x14ac:dyDescent="0.25">
      <c r="Q104" s="147"/>
      <c r="R104" s="147"/>
      <c r="S104" s="147"/>
      <c r="T104" s="147"/>
    </row>
    <row r="105" spans="17:20" x14ac:dyDescent="0.25">
      <c r="Q105" s="147"/>
      <c r="R105" s="147"/>
      <c r="S105" s="147"/>
      <c r="T105" s="147"/>
    </row>
    <row r="106" spans="17:20" x14ac:dyDescent="0.25">
      <c r="Q106" s="147"/>
      <c r="R106" s="147"/>
      <c r="S106" s="147"/>
      <c r="T106" s="147"/>
    </row>
    <row r="107" spans="17:20" x14ac:dyDescent="0.25">
      <c r="Q107" s="147"/>
      <c r="R107" s="147"/>
      <c r="S107" s="147"/>
      <c r="T107" s="147"/>
    </row>
    <row r="108" spans="17:20" x14ac:dyDescent="0.25">
      <c r="Q108" s="147"/>
      <c r="R108" s="147"/>
      <c r="S108" s="147"/>
      <c r="T108" s="147"/>
    </row>
    <row r="109" spans="17:20" x14ac:dyDescent="0.25">
      <c r="Q109" s="147"/>
      <c r="R109" s="147"/>
    </row>
    <row r="110" spans="17:20" x14ac:dyDescent="0.25">
      <c r="Q110" s="147"/>
      <c r="R110" s="147"/>
    </row>
    <row r="111" spans="17:20" x14ac:dyDescent="0.25">
      <c r="Q111" s="147"/>
      <c r="R111" s="147"/>
    </row>
    <row r="112" spans="17:20" x14ac:dyDescent="0.25">
      <c r="Q112" s="147"/>
      <c r="R112" s="147"/>
    </row>
    <row r="113" spans="17:18" x14ac:dyDescent="0.25">
      <c r="Q113" s="147"/>
      <c r="R113" s="147"/>
    </row>
    <row r="114" spans="17:18" x14ac:dyDescent="0.25">
      <c r="Q114" s="147"/>
      <c r="R114" s="147"/>
    </row>
    <row r="115" spans="17:18" x14ac:dyDescent="0.25">
      <c r="Q115" s="147"/>
      <c r="R115" s="147"/>
    </row>
    <row r="116" spans="17:18" x14ac:dyDescent="0.25">
      <c r="Q116" s="147"/>
      <c r="R116" s="147"/>
    </row>
    <row r="117" spans="17:18" x14ac:dyDescent="0.25">
      <c r="Q117" s="147"/>
      <c r="R117" s="147"/>
    </row>
    <row r="118" spans="17:18" x14ac:dyDescent="0.25">
      <c r="Q118" s="147"/>
      <c r="R118" s="147"/>
    </row>
    <row r="119" spans="17:18" x14ac:dyDescent="0.25">
      <c r="Q119" s="147"/>
      <c r="R119" s="147"/>
    </row>
    <row r="120" spans="17:18" x14ac:dyDescent="0.25">
      <c r="Q120" s="147"/>
      <c r="R120" s="147"/>
    </row>
    <row r="121" spans="17:18" x14ac:dyDescent="0.25">
      <c r="Q121" s="147"/>
      <c r="R121" s="147"/>
    </row>
    <row r="122" spans="17:18" x14ac:dyDescent="0.25">
      <c r="Q122" s="147"/>
      <c r="R122" s="147"/>
    </row>
    <row r="123" spans="17:18" x14ac:dyDescent="0.25">
      <c r="Q123" s="147"/>
      <c r="R123" s="147"/>
    </row>
    <row r="124" spans="17:18" x14ac:dyDescent="0.25">
      <c r="Q124" s="147"/>
      <c r="R124" s="147"/>
    </row>
    <row r="125" spans="17:18" x14ac:dyDescent="0.25">
      <c r="Q125" s="147"/>
      <c r="R125" s="147"/>
    </row>
  </sheetData>
  <mergeCells count="270">
    <mergeCell ref="A1:K1"/>
    <mergeCell ref="Q1:R1"/>
    <mergeCell ref="S1:T1"/>
    <mergeCell ref="A2:K2"/>
    <mergeCell ref="Q2:R2"/>
    <mergeCell ref="S2:T2"/>
    <mergeCell ref="A8:A11"/>
    <mergeCell ref="B8:H11"/>
    <mergeCell ref="I8:J11"/>
    <mergeCell ref="K8:K11"/>
    <mergeCell ref="Q8:R8"/>
    <mergeCell ref="S8:T8"/>
    <mergeCell ref="Q9:R9"/>
    <mergeCell ref="S9:T9"/>
    <mergeCell ref="A3:K3"/>
    <mergeCell ref="Q3:R3"/>
    <mergeCell ref="S3:T3"/>
    <mergeCell ref="A4:K6"/>
    <mergeCell ref="Q4:R4"/>
    <mergeCell ref="S4:T4"/>
    <mergeCell ref="Q5:R5"/>
    <mergeCell ref="S5:T5"/>
    <mergeCell ref="Q6:R6"/>
    <mergeCell ref="S6:T6"/>
    <mergeCell ref="Q10:R10"/>
    <mergeCell ref="S10:T10"/>
    <mergeCell ref="Q11:R11"/>
    <mergeCell ref="S11:T11"/>
    <mergeCell ref="B12:H12"/>
    <mergeCell ref="I12:J12"/>
    <mergeCell ref="Q12:R12"/>
    <mergeCell ref="S12:T12"/>
    <mergeCell ref="Q7:R7"/>
    <mergeCell ref="S7:T7"/>
    <mergeCell ref="B15:H15"/>
    <mergeCell ref="I15:J15"/>
    <mergeCell ref="Q15:R15"/>
    <mergeCell ref="S15:T15"/>
    <mergeCell ref="B16:H16"/>
    <mergeCell ref="I16:J16"/>
    <mergeCell ref="Q16:R16"/>
    <mergeCell ref="S16:T16"/>
    <mergeCell ref="B13:H13"/>
    <mergeCell ref="I13:J13"/>
    <mergeCell ref="Q13:R13"/>
    <mergeCell ref="S13:T13"/>
    <mergeCell ref="B14:H14"/>
    <mergeCell ref="I14:J14"/>
    <mergeCell ref="Q14:R14"/>
    <mergeCell ref="S14:T14"/>
    <mergeCell ref="B19:H19"/>
    <mergeCell ref="I19:J19"/>
    <mergeCell ref="Q19:R19"/>
    <mergeCell ref="S19:T19"/>
    <mergeCell ref="B20:H20"/>
    <mergeCell ref="I20:J20"/>
    <mergeCell ref="Q20:R20"/>
    <mergeCell ref="S20:T20"/>
    <mergeCell ref="B17:H17"/>
    <mergeCell ref="I17:J17"/>
    <mergeCell ref="Q17:R17"/>
    <mergeCell ref="S17:T17"/>
    <mergeCell ref="B18:H18"/>
    <mergeCell ref="I18:J18"/>
    <mergeCell ref="Q18:R18"/>
    <mergeCell ref="S18:T18"/>
    <mergeCell ref="Q23:R23"/>
    <mergeCell ref="S23:T23"/>
    <mergeCell ref="A24:H24"/>
    <mergeCell ref="I24:J24"/>
    <mergeCell ref="Q24:R24"/>
    <mergeCell ref="S24:T24"/>
    <mergeCell ref="B21:H21"/>
    <mergeCell ref="I21:J21"/>
    <mergeCell ref="Q21:R21"/>
    <mergeCell ref="S21:T21"/>
    <mergeCell ref="B22:H22"/>
    <mergeCell ref="I22:J22"/>
    <mergeCell ref="Q22:R22"/>
    <mergeCell ref="S22:T22"/>
    <mergeCell ref="A25:K25"/>
    <mergeCell ref="A26:K26"/>
    <mergeCell ref="A27:K28"/>
    <mergeCell ref="A29:A32"/>
    <mergeCell ref="B29:H32"/>
    <mergeCell ref="I29:J32"/>
    <mergeCell ref="K29:K32"/>
    <mergeCell ref="B23:H23"/>
    <mergeCell ref="I23:J23"/>
    <mergeCell ref="B36:H36"/>
    <mergeCell ref="I36:J36"/>
    <mergeCell ref="B37:H37"/>
    <mergeCell ref="I37:J37"/>
    <mergeCell ref="B38:H38"/>
    <mergeCell ref="I38:J38"/>
    <mergeCell ref="B33:H33"/>
    <mergeCell ref="I33:J33"/>
    <mergeCell ref="B34:H34"/>
    <mergeCell ref="I34:J34"/>
    <mergeCell ref="B35:H35"/>
    <mergeCell ref="I35:J35"/>
    <mergeCell ref="B42:H42"/>
    <mergeCell ref="I42:J42"/>
    <mergeCell ref="B43:H43"/>
    <mergeCell ref="I43:J43"/>
    <mergeCell ref="B44:H44"/>
    <mergeCell ref="I44:J44"/>
    <mergeCell ref="B39:H39"/>
    <mergeCell ref="I39:J39"/>
    <mergeCell ref="B40:H40"/>
    <mergeCell ref="I40:J40"/>
    <mergeCell ref="B41:H41"/>
    <mergeCell ref="I41:J41"/>
    <mergeCell ref="A55:A58"/>
    <mergeCell ref="B55:H58"/>
    <mergeCell ref="I55:J58"/>
    <mergeCell ref="K55:K58"/>
    <mergeCell ref="Q55:R55"/>
    <mergeCell ref="S55:T55"/>
    <mergeCell ref="Q58:R58"/>
    <mergeCell ref="S58:T58"/>
    <mergeCell ref="A45:H45"/>
    <mergeCell ref="I45:J45"/>
    <mergeCell ref="A46:K48"/>
    <mergeCell ref="A50:K50"/>
    <mergeCell ref="A51:K51"/>
    <mergeCell ref="A52:K54"/>
    <mergeCell ref="B61:H61"/>
    <mergeCell ref="I61:J61"/>
    <mergeCell ref="Q61:R61"/>
    <mergeCell ref="S61:T61"/>
    <mergeCell ref="B62:H62"/>
    <mergeCell ref="I62:J62"/>
    <mergeCell ref="Q62:R62"/>
    <mergeCell ref="S62:T62"/>
    <mergeCell ref="B59:H59"/>
    <mergeCell ref="I59:J59"/>
    <mergeCell ref="Q59:R59"/>
    <mergeCell ref="S59:T59"/>
    <mergeCell ref="B60:H60"/>
    <mergeCell ref="I60:J60"/>
    <mergeCell ref="Q60:R60"/>
    <mergeCell ref="S60:T60"/>
    <mergeCell ref="B65:H65"/>
    <mergeCell ref="I65:J65"/>
    <mergeCell ref="Q65:R65"/>
    <mergeCell ref="S65:T65"/>
    <mergeCell ref="B66:H66"/>
    <mergeCell ref="I66:J66"/>
    <mergeCell ref="Q66:R66"/>
    <mergeCell ref="S66:T66"/>
    <mergeCell ref="B63:H63"/>
    <mergeCell ref="I63:J63"/>
    <mergeCell ref="Q63:R63"/>
    <mergeCell ref="S63:T63"/>
    <mergeCell ref="B64:H64"/>
    <mergeCell ref="I64:J64"/>
    <mergeCell ref="Q64:R64"/>
    <mergeCell ref="S64:T64"/>
    <mergeCell ref="B69:H69"/>
    <mergeCell ref="I69:J69"/>
    <mergeCell ref="Q69:R69"/>
    <mergeCell ref="S69:T69"/>
    <mergeCell ref="B70:H70"/>
    <mergeCell ref="I70:J70"/>
    <mergeCell ref="Q70:R70"/>
    <mergeCell ref="S70:T70"/>
    <mergeCell ref="B67:H67"/>
    <mergeCell ref="I67:J67"/>
    <mergeCell ref="Q67:R67"/>
    <mergeCell ref="S67:T67"/>
    <mergeCell ref="B68:H68"/>
    <mergeCell ref="I68:J68"/>
    <mergeCell ref="Q68:R68"/>
    <mergeCell ref="S68:T68"/>
    <mergeCell ref="Q73:R73"/>
    <mergeCell ref="S73:T73"/>
    <mergeCell ref="Q74:R74"/>
    <mergeCell ref="S74:T74"/>
    <mergeCell ref="Q75:R75"/>
    <mergeCell ref="S75:T75"/>
    <mergeCell ref="A71:H71"/>
    <mergeCell ref="I71:J71"/>
    <mergeCell ref="Q71:R71"/>
    <mergeCell ref="S71:T71"/>
    <mergeCell ref="Q72:R72"/>
    <mergeCell ref="S72:T72"/>
    <mergeCell ref="Q79:R79"/>
    <mergeCell ref="S79:T79"/>
    <mergeCell ref="Q80:R80"/>
    <mergeCell ref="S80:T80"/>
    <mergeCell ref="Q81:R81"/>
    <mergeCell ref="S81:T81"/>
    <mergeCell ref="Q76:R76"/>
    <mergeCell ref="S76:T76"/>
    <mergeCell ref="Q77:R77"/>
    <mergeCell ref="S77:T77"/>
    <mergeCell ref="Q78:R78"/>
    <mergeCell ref="S78:T78"/>
    <mergeCell ref="Q85:R85"/>
    <mergeCell ref="S85:T85"/>
    <mergeCell ref="Q86:R86"/>
    <mergeCell ref="S86:T86"/>
    <mergeCell ref="Q87:R87"/>
    <mergeCell ref="S87:T87"/>
    <mergeCell ref="Q82:R82"/>
    <mergeCell ref="S82:T82"/>
    <mergeCell ref="Q83:R83"/>
    <mergeCell ref="S83:T83"/>
    <mergeCell ref="Q84:R84"/>
    <mergeCell ref="S84:T84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109:R109"/>
    <mergeCell ref="Q110:R110"/>
    <mergeCell ref="Q111:R111"/>
    <mergeCell ref="Q112:R112"/>
    <mergeCell ref="Q113:R113"/>
    <mergeCell ref="Q114:R114"/>
    <mergeCell ref="Q106:R106"/>
    <mergeCell ref="S106:T106"/>
    <mergeCell ref="Q107:R107"/>
    <mergeCell ref="S107:T107"/>
    <mergeCell ref="Q108:R108"/>
    <mergeCell ref="S108:T108"/>
    <mergeCell ref="Q121:R121"/>
    <mergeCell ref="Q122:R122"/>
    <mergeCell ref="Q123:R123"/>
    <mergeCell ref="Q124:R124"/>
    <mergeCell ref="Q125:R125"/>
    <mergeCell ref="Q115:R115"/>
    <mergeCell ref="Q116:R116"/>
    <mergeCell ref="Q117:R117"/>
    <mergeCell ref="Q118:R118"/>
    <mergeCell ref="Q119:R119"/>
    <mergeCell ref="Q120:R120"/>
  </mergeCells>
  <pageMargins left="0.23622047244094488" right="0.23622047244094488" top="0.19685039370078741" bottom="0.19685039370078741" header="0" footer="0"/>
  <pageSetup paperSize="9" scale="96" fitToHeight="0" orientation="portrait" r:id="rId1"/>
  <rowBreaks count="2" manualBreakCount="2">
    <brk id="40" max="10" man="1"/>
    <brk id="8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5"/>
  <sheetViews>
    <sheetView view="pageBreakPreview" topLeftCell="A10" zoomScaleNormal="100" zoomScaleSheetLayoutView="100" workbookViewId="0">
      <selection activeCell="M13" sqref="M13"/>
    </sheetView>
  </sheetViews>
  <sheetFormatPr defaultRowHeight="15" x14ac:dyDescent="0.25"/>
  <cols>
    <col min="1" max="1" width="13" style="5" customWidth="1"/>
    <col min="2" max="2" width="5.5703125" style="5" customWidth="1"/>
    <col min="3" max="3" width="4.85546875" style="5" customWidth="1"/>
    <col min="4" max="4" width="10.5703125" style="5" customWidth="1"/>
    <col min="5" max="6" width="10.140625" style="5" customWidth="1"/>
    <col min="7" max="7" width="10.5703125" style="5" customWidth="1"/>
    <col min="8" max="8" width="8.42578125" style="5" customWidth="1"/>
    <col min="9" max="9" width="8.85546875" style="5" customWidth="1"/>
    <col min="10" max="10" width="8.28515625" style="5" customWidth="1"/>
    <col min="11" max="11" width="15.85546875" style="5" customWidth="1"/>
    <col min="12" max="13" width="15.28515625" style="5" customWidth="1"/>
    <col min="14" max="17" width="9.140625" style="5"/>
    <col min="18" max="18" width="14" style="5" customWidth="1"/>
    <col min="19" max="16384" width="9.140625" style="5"/>
  </cols>
  <sheetData>
    <row r="1" spans="1:20" hidden="1" x14ac:dyDescent="0.25">
      <c r="Q1" s="147"/>
      <c r="R1" s="147"/>
      <c r="S1" s="147"/>
      <c r="T1" s="147"/>
    </row>
    <row r="2" spans="1:20" hidden="1" x14ac:dyDescent="0.25">
      <c r="Q2" s="147"/>
      <c r="R2" s="147"/>
      <c r="S2" s="147"/>
      <c r="T2" s="147"/>
    </row>
    <row r="3" spans="1:20" ht="10.5" hidden="1" customHeight="1" x14ac:dyDescent="0.25">
      <c r="Q3" s="147"/>
      <c r="R3" s="147"/>
      <c r="S3" s="147"/>
      <c r="T3" s="147"/>
    </row>
    <row r="4" spans="1:20" hidden="1" x14ac:dyDescent="0.25">
      <c r="Q4" s="147"/>
      <c r="R4" s="147"/>
      <c r="S4" s="147"/>
      <c r="T4" s="147"/>
    </row>
    <row r="5" spans="1:20" hidden="1" x14ac:dyDescent="0.25">
      <c r="Q5" s="147"/>
      <c r="R5" s="147"/>
      <c r="S5" s="147"/>
      <c r="T5" s="147"/>
    </row>
    <row r="6" spans="1:20" hidden="1" x14ac:dyDescent="0.25">
      <c r="Q6" s="147"/>
      <c r="R6" s="147"/>
      <c r="S6" s="147"/>
      <c r="T6" s="147"/>
    </row>
    <row r="7" spans="1:20" hidden="1" x14ac:dyDescent="0.25">
      <c r="Q7" s="147"/>
      <c r="R7" s="147"/>
      <c r="S7" s="147"/>
      <c r="T7" s="147"/>
    </row>
    <row r="8" spans="1:20" hidden="1" x14ac:dyDescent="0.25">
      <c r="Q8" s="147"/>
      <c r="R8" s="147"/>
      <c r="S8" s="147"/>
      <c r="T8" s="147"/>
    </row>
    <row r="9" spans="1:20" hidden="1" x14ac:dyDescent="0.25">
      <c r="Q9" s="147"/>
      <c r="R9" s="147"/>
      <c r="S9" s="147"/>
      <c r="T9" s="147"/>
    </row>
    <row r="10" spans="1:20" ht="10.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Q10" s="147"/>
      <c r="R10" s="147"/>
      <c r="S10" s="147"/>
      <c r="T10" s="147"/>
    </row>
    <row r="11" spans="1:20" ht="15.75" customHeight="1" x14ac:dyDescent="0.3">
      <c r="A11" s="168" t="s">
        <v>353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Q11" s="147"/>
      <c r="R11" s="147"/>
      <c r="S11" s="147"/>
      <c r="T11" s="147"/>
    </row>
    <row r="12" spans="1:20" ht="20.25" customHeight="1" x14ac:dyDescent="0.35">
      <c r="A12" s="176" t="s">
        <v>354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Q12" s="147"/>
      <c r="R12" s="147"/>
      <c r="S12" s="147"/>
      <c r="T12" s="147"/>
    </row>
    <row r="13" spans="1:20" ht="17.25" customHeight="1" x14ac:dyDescent="0.35">
      <c r="A13" s="176" t="s">
        <v>119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Q13" s="147"/>
      <c r="R13" s="147"/>
      <c r="S13" s="147"/>
      <c r="T13" s="147"/>
    </row>
    <row r="14" spans="1:20" ht="18.75" customHeight="1" x14ac:dyDescent="0.3">
      <c r="A14" s="267" t="s">
        <v>355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Q14" s="147"/>
      <c r="R14" s="147"/>
      <c r="S14" s="147"/>
      <c r="T14" s="147"/>
    </row>
    <row r="15" spans="1:20" ht="7.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Q15" s="147"/>
      <c r="R15" s="147"/>
      <c r="S15" s="147"/>
      <c r="T15" s="147"/>
    </row>
    <row r="16" spans="1:20" x14ac:dyDescent="0.25">
      <c r="A16" s="152" t="s">
        <v>27</v>
      </c>
      <c r="B16" s="204" t="s">
        <v>40</v>
      </c>
      <c r="C16" s="205"/>
      <c r="D16" s="205"/>
      <c r="E16" s="205"/>
      <c r="F16" s="178"/>
      <c r="G16" s="149" t="s">
        <v>81</v>
      </c>
      <c r="H16" s="184"/>
      <c r="I16" s="149" t="s">
        <v>82</v>
      </c>
      <c r="J16" s="184"/>
      <c r="K16" s="152" t="s">
        <v>83</v>
      </c>
      <c r="Q16" s="147"/>
      <c r="R16" s="147"/>
      <c r="S16" s="147"/>
      <c r="T16" s="147"/>
    </row>
    <row r="17" spans="1:20" x14ac:dyDescent="0.25">
      <c r="A17" s="153"/>
      <c r="B17" s="179"/>
      <c r="C17" s="206"/>
      <c r="D17" s="206"/>
      <c r="E17" s="206"/>
      <c r="F17" s="180"/>
      <c r="G17" s="150"/>
      <c r="H17" s="211"/>
      <c r="I17" s="150"/>
      <c r="J17" s="211"/>
      <c r="K17" s="153"/>
      <c r="Q17" s="147"/>
      <c r="R17" s="147"/>
      <c r="S17" s="147"/>
      <c r="T17" s="147"/>
    </row>
    <row r="18" spans="1:20" ht="60.75" customHeight="1" x14ac:dyDescent="0.25">
      <c r="A18" s="154"/>
      <c r="B18" s="181"/>
      <c r="C18" s="207"/>
      <c r="D18" s="207"/>
      <c r="E18" s="207"/>
      <c r="F18" s="182"/>
      <c r="G18" s="151"/>
      <c r="H18" s="186"/>
      <c r="I18" s="151"/>
      <c r="J18" s="186"/>
      <c r="K18" s="154"/>
      <c r="Q18" s="147"/>
      <c r="R18" s="147"/>
      <c r="S18" s="147"/>
      <c r="T18" s="147"/>
    </row>
    <row r="19" spans="1:20" x14ac:dyDescent="0.25">
      <c r="A19" s="12">
        <v>1</v>
      </c>
      <c r="B19" s="172">
        <v>2</v>
      </c>
      <c r="C19" s="187"/>
      <c r="D19" s="187"/>
      <c r="E19" s="187"/>
      <c r="F19" s="173"/>
      <c r="G19" s="172">
        <v>3</v>
      </c>
      <c r="H19" s="173"/>
      <c r="I19" s="172">
        <v>4</v>
      </c>
      <c r="J19" s="173"/>
      <c r="K19" s="51">
        <v>5</v>
      </c>
      <c r="Q19" s="147"/>
      <c r="R19" s="147"/>
      <c r="S19" s="147"/>
      <c r="T19" s="147"/>
    </row>
    <row r="20" spans="1:20" ht="18.75" customHeight="1" x14ac:dyDescent="0.25">
      <c r="A20" s="12">
        <v>1</v>
      </c>
      <c r="B20" s="212" t="s">
        <v>84</v>
      </c>
      <c r="C20" s="213"/>
      <c r="D20" s="213"/>
      <c r="E20" s="213"/>
      <c r="F20" s="214"/>
      <c r="G20" s="265">
        <v>105750</v>
      </c>
      <c r="H20" s="266"/>
      <c r="I20" s="172">
        <v>2.2000000000000002</v>
      </c>
      <c r="J20" s="173"/>
      <c r="K20" s="54">
        <v>3000</v>
      </c>
      <c r="Q20" s="147"/>
      <c r="R20" s="147"/>
      <c r="S20" s="147"/>
      <c r="T20" s="147"/>
    </row>
    <row r="21" spans="1:20" ht="28.5" customHeight="1" x14ac:dyDescent="0.25">
      <c r="A21" s="10"/>
      <c r="B21" s="254" t="s">
        <v>85</v>
      </c>
      <c r="C21" s="255"/>
      <c r="D21" s="255"/>
      <c r="E21" s="255"/>
      <c r="F21" s="256"/>
      <c r="G21" s="172"/>
      <c r="H21" s="173"/>
      <c r="I21" s="172"/>
      <c r="J21" s="173"/>
      <c r="K21" s="51"/>
      <c r="Q21" s="147"/>
      <c r="R21" s="147"/>
      <c r="S21" s="147"/>
      <c r="T21" s="147"/>
    </row>
    <row r="22" spans="1:20" ht="28.5" customHeight="1" x14ac:dyDescent="0.25">
      <c r="A22" s="10"/>
      <c r="B22" s="212" t="s">
        <v>356</v>
      </c>
      <c r="C22" s="213"/>
      <c r="D22" s="213"/>
      <c r="E22" s="213"/>
      <c r="F22" s="214"/>
      <c r="G22" s="172"/>
      <c r="H22" s="173"/>
      <c r="I22" s="172"/>
      <c r="J22" s="173"/>
      <c r="K22" s="55"/>
      <c r="Q22" s="147"/>
      <c r="R22" s="147"/>
      <c r="S22" s="147"/>
      <c r="T22" s="147"/>
    </row>
    <row r="23" spans="1:20" ht="16.5" customHeight="1" x14ac:dyDescent="0.25">
      <c r="A23" s="10"/>
      <c r="B23" s="254" t="s">
        <v>357</v>
      </c>
      <c r="C23" s="255"/>
      <c r="D23" s="255"/>
      <c r="E23" s="255"/>
      <c r="F23" s="256"/>
      <c r="G23" s="172"/>
      <c r="H23" s="173"/>
      <c r="I23" s="172"/>
      <c r="J23" s="173"/>
      <c r="K23" s="54"/>
      <c r="Q23" s="100"/>
      <c r="R23" s="100"/>
      <c r="S23" s="100"/>
      <c r="T23" s="100"/>
    </row>
    <row r="24" spans="1:20" ht="17.25" customHeight="1" x14ac:dyDescent="0.25">
      <c r="A24" s="262" t="s">
        <v>37</v>
      </c>
      <c r="B24" s="263"/>
      <c r="C24" s="263"/>
      <c r="D24" s="263"/>
      <c r="E24" s="263"/>
      <c r="F24" s="264"/>
      <c r="G24" s="188"/>
      <c r="H24" s="190"/>
      <c r="I24" s="188" t="s">
        <v>55</v>
      </c>
      <c r="J24" s="190"/>
      <c r="K24" s="52">
        <f>K20+K22+K23</f>
        <v>3000</v>
      </c>
      <c r="Q24" s="147"/>
      <c r="R24" s="147"/>
      <c r="S24" s="147"/>
      <c r="T24" s="147"/>
    </row>
    <row r="25" spans="1:20" ht="11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Q25" s="147"/>
      <c r="R25" s="147"/>
      <c r="S25" s="147"/>
      <c r="T25" s="147"/>
    </row>
    <row r="26" spans="1:20" ht="6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Q26" s="147"/>
      <c r="R26" s="147"/>
      <c r="S26" s="147"/>
      <c r="T26" s="147"/>
    </row>
    <row r="27" spans="1:20" ht="15" customHeight="1" x14ac:dyDescent="0.3">
      <c r="A27" s="148" t="s">
        <v>358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Q27" s="147"/>
      <c r="R27" s="147"/>
      <c r="S27" s="147"/>
      <c r="T27" s="147"/>
    </row>
    <row r="28" spans="1:20" ht="9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Q28" s="147"/>
      <c r="R28" s="147"/>
      <c r="S28" s="147"/>
      <c r="T28" s="147"/>
    </row>
    <row r="29" spans="1:20" x14ac:dyDescent="0.25">
      <c r="A29" s="152" t="s">
        <v>27</v>
      </c>
      <c r="B29" s="204" t="s">
        <v>40</v>
      </c>
      <c r="C29" s="205"/>
      <c r="D29" s="205"/>
      <c r="E29" s="205"/>
      <c r="F29" s="178"/>
      <c r="G29" s="149" t="s">
        <v>359</v>
      </c>
      <c r="H29" s="184"/>
      <c r="I29" s="149" t="s">
        <v>82</v>
      </c>
      <c r="J29" s="184"/>
      <c r="K29" s="152" t="s">
        <v>360</v>
      </c>
      <c r="Q29" s="147"/>
      <c r="R29" s="147"/>
      <c r="S29" s="147"/>
      <c r="T29" s="147"/>
    </row>
    <row r="30" spans="1:20" ht="21" customHeight="1" x14ac:dyDescent="0.25">
      <c r="A30" s="153"/>
      <c r="B30" s="179"/>
      <c r="C30" s="206"/>
      <c r="D30" s="206"/>
      <c r="E30" s="206"/>
      <c r="F30" s="180"/>
      <c r="G30" s="150"/>
      <c r="H30" s="211"/>
      <c r="I30" s="150"/>
      <c r="J30" s="211"/>
      <c r="K30" s="153"/>
      <c r="Q30" s="147"/>
      <c r="R30" s="147"/>
      <c r="S30" s="147"/>
      <c r="T30" s="147"/>
    </row>
    <row r="31" spans="1:20" ht="24" customHeight="1" x14ac:dyDescent="0.25">
      <c r="A31" s="154"/>
      <c r="B31" s="181"/>
      <c r="C31" s="207"/>
      <c r="D31" s="207"/>
      <c r="E31" s="207"/>
      <c r="F31" s="182"/>
      <c r="G31" s="151"/>
      <c r="H31" s="186"/>
      <c r="I31" s="151"/>
      <c r="J31" s="186"/>
      <c r="K31" s="154"/>
      <c r="Q31" s="147"/>
      <c r="R31" s="147"/>
      <c r="S31" s="147"/>
      <c r="T31" s="147"/>
    </row>
    <row r="32" spans="1:20" x14ac:dyDescent="0.25">
      <c r="A32" s="12">
        <v>1</v>
      </c>
      <c r="B32" s="172">
        <v>2</v>
      </c>
      <c r="C32" s="187"/>
      <c r="D32" s="187"/>
      <c r="E32" s="187"/>
      <c r="F32" s="173"/>
      <c r="G32" s="172">
        <v>3</v>
      </c>
      <c r="H32" s="173"/>
      <c r="I32" s="172">
        <v>4</v>
      </c>
      <c r="J32" s="173"/>
      <c r="K32" s="51">
        <v>5</v>
      </c>
      <c r="Q32" s="147"/>
      <c r="R32" s="147"/>
      <c r="S32" s="147"/>
      <c r="T32" s="147"/>
    </row>
    <row r="33" spans="1:20" ht="14.25" customHeight="1" x14ac:dyDescent="0.25">
      <c r="A33" s="12">
        <v>1</v>
      </c>
      <c r="B33" s="212" t="s">
        <v>361</v>
      </c>
      <c r="C33" s="213"/>
      <c r="D33" s="213"/>
      <c r="E33" s="213"/>
      <c r="F33" s="214"/>
      <c r="G33" s="172"/>
      <c r="H33" s="173"/>
      <c r="I33" s="172"/>
      <c r="J33" s="173"/>
      <c r="K33" s="51"/>
      <c r="Q33" s="147"/>
      <c r="R33" s="147"/>
      <c r="S33" s="147"/>
      <c r="T33" s="147"/>
    </row>
    <row r="34" spans="1:20" ht="13.5" customHeight="1" x14ac:dyDescent="0.25">
      <c r="A34" s="262" t="s">
        <v>37</v>
      </c>
      <c r="B34" s="263"/>
      <c r="C34" s="263"/>
      <c r="D34" s="263"/>
      <c r="E34" s="263"/>
      <c r="F34" s="264"/>
      <c r="G34" s="188" t="s">
        <v>55</v>
      </c>
      <c r="H34" s="190"/>
      <c r="I34" s="188" t="s">
        <v>55</v>
      </c>
      <c r="J34" s="190"/>
      <c r="K34" s="56"/>
      <c r="Q34" s="147"/>
      <c r="R34" s="147"/>
      <c r="S34" s="147"/>
      <c r="T34" s="147"/>
    </row>
    <row r="35" spans="1:20" ht="10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Q35" s="147"/>
      <c r="R35" s="147"/>
      <c r="S35" s="147"/>
      <c r="T35" s="147"/>
    </row>
    <row r="36" spans="1:20" hidden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Q36" s="147"/>
      <c r="R36" s="147"/>
      <c r="S36" s="147"/>
      <c r="T36" s="147"/>
    </row>
    <row r="37" spans="1:20" ht="17.25" customHeight="1" x14ac:dyDescent="0.3">
      <c r="A37" s="148" t="s">
        <v>362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Q37" s="147"/>
      <c r="R37" s="147"/>
      <c r="S37" s="147"/>
      <c r="T37" s="147"/>
    </row>
    <row r="38" spans="1:20" ht="6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Q38" s="147"/>
      <c r="R38" s="147"/>
      <c r="S38" s="147"/>
      <c r="T38" s="147"/>
    </row>
    <row r="39" spans="1:20" ht="19.5" x14ac:dyDescent="0.35">
      <c r="A39" s="176" t="s">
        <v>363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Q39" s="147"/>
      <c r="R39" s="147"/>
      <c r="S39" s="147"/>
      <c r="T39" s="147"/>
    </row>
    <row r="40" spans="1:20" ht="0.75" customHeight="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Q40" s="147"/>
      <c r="R40" s="147"/>
      <c r="S40" s="147"/>
      <c r="T40" s="147"/>
    </row>
    <row r="41" spans="1:20" ht="17.25" customHeight="1" x14ac:dyDescent="0.35">
      <c r="A41" s="176" t="s">
        <v>119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Q41" s="147"/>
      <c r="R41" s="147"/>
      <c r="S41" s="147"/>
      <c r="T41" s="147"/>
    </row>
    <row r="42" spans="1:20" ht="5.25" customHeight="1" x14ac:dyDescent="0.25">
      <c r="Q42" s="147"/>
      <c r="R42" s="147"/>
      <c r="S42" s="147"/>
      <c r="T42" s="147"/>
    </row>
    <row r="43" spans="1:20" ht="15" customHeight="1" x14ac:dyDescent="0.25">
      <c r="A43" s="152" t="s">
        <v>27</v>
      </c>
      <c r="B43" s="204" t="s">
        <v>40</v>
      </c>
      <c r="C43" s="205"/>
      <c r="D43" s="205"/>
      <c r="E43" s="205"/>
      <c r="F43" s="178"/>
      <c r="G43" s="149" t="s">
        <v>86</v>
      </c>
      <c r="H43" s="184"/>
      <c r="I43" s="149" t="s">
        <v>82</v>
      </c>
      <c r="J43" s="184"/>
      <c r="K43" s="208" t="s">
        <v>87</v>
      </c>
      <c r="Q43" s="147"/>
      <c r="R43" s="147"/>
      <c r="S43" s="147"/>
      <c r="T43" s="147"/>
    </row>
    <row r="44" spans="1:20" ht="18" customHeight="1" x14ac:dyDescent="0.25">
      <c r="A44" s="153"/>
      <c r="B44" s="179"/>
      <c r="C44" s="206"/>
      <c r="D44" s="206"/>
      <c r="E44" s="206"/>
      <c r="F44" s="180"/>
      <c r="G44" s="150"/>
      <c r="H44" s="211"/>
      <c r="I44" s="150"/>
      <c r="J44" s="211"/>
      <c r="K44" s="209"/>
      <c r="Q44" s="147"/>
      <c r="R44" s="147"/>
      <c r="S44" s="147"/>
      <c r="T44" s="147"/>
    </row>
    <row r="45" spans="1:20" ht="3.75" hidden="1" customHeight="1" x14ac:dyDescent="0.25">
      <c r="A45" s="154"/>
      <c r="B45" s="181"/>
      <c r="C45" s="207"/>
      <c r="D45" s="207"/>
      <c r="E45" s="207"/>
      <c r="F45" s="182"/>
      <c r="G45" s="151"/>
      <c r="H45" s="186"/>
      <c r="I45" s="151"/>
      <c r="J45" s="186"/>
      <c r="K45" s="210"/>
      <c r="Q45" s="147"/>
      <c r="R45" s="147"/>
      <c r="S45" s="147"/>
      <c r="T45" s="147"/>
    </row>
    <row r="46" spans="1:20" x14ac:dyDescent="0.25">
      <c r="A46" s="12">
        <v>1</v>
      </c>
      <c r="B46" s="172">
        <v>2</v>
      </c>
      <c r="C46" s="187"/>
      <c r="D46" s="187"/>
      <c r="E46" s="187"/>
      <c r="F46" s="173"/>
      <c r="G46" s="172">
        <v>3</v>
      </c>
      <c r="H46" s="173"/>
      <c r="I46" s="172">
        <v>4</v>
      </c>
      <c r="J46" s="173"/>
      <c r="K46" s="51">
        <v>5</v>
      </c>
      <c r="Q46" s="147"/>
      <c r="R46" s="147"/>
      <c r="S46" s="147"/>
      <c r="T46" s="147"/>
    </row>
    <row r="47" spans="1:20" ht="18.75" customHeight="1" x14ac:dyDescent="0.25">
      <c r="A47" s="12">
        <v>1</v>
      </c>
      <c r="B47" s="212" t="s">
        <v>88</v>
      </c>
      <c r="C47" s="213"/>
      <c r="D47" s="213"/>
      <c r="E47" s="213"/>
      <c r="F47" s="214"/>
      <c r="G47" s="172"/>
      <c r="H47" s="173"/>
      <c r="I47" s="172"/>
      <c r="J47" s="173"/>
      <c r="K47" s="54"/>
      <c r="Q47" s="147"/>
      <c r="R47" s="147"/>
      <c r="S47" s="147"/>
      <c r="T47" s="147"/>
    </row>
    <row r="48" spans="1:20" ht="14.25" customHeight="1" x14ac:dyDescent="0.25">
      <c r="A48" s="10"/>
      <c r="B48" s="254" t="s">
        <v>89</v>
      </c>
      <c r="C48" s="255"/>
      <c r="D48" s="255"/>
      <c r="E48" s="255"/>
      <c r="F48" s="256"/>
      <c r="G48" s="172"/>
      <c r="H48" s="173"/>
      <c r="I48" s="172"/>
      <c r="J48" s="173"/>
      <c r="K48" s="51"/>
      <c r="Q48" s="147"/>
      <c r="R48" s="147"/>
      <c r="S48" s="147"/>
      <c r="T48" s="147"/>
    </row>
    <row r="49" spans="1:20" ht="20.25" customHeight="1" x14ac:dyDescent="0.25">
      <c r="A49" s="12">
        <v>2</v>
      </c>
      <c r="B49" s="212" t="s">
        <v>168</v>
      </c>
      <c r="C49" s="213"/>
      <c r="D49" s="213"/>
      <c r="E49" s="213"/>
      <c r="F49" s="214"/>
      <c r="G49" s="172"/>
      <c r="H49" s="173"/>
      <c r="I49" s="172"/>
      <c r="J49" s="173"/>
      <c r="K49" s="54">
        <v>3000</v>
      </c>
      <c r="L49" s="5">
        <v>800</v>
      </c>
      <c r="Q49" s="147"/>
      <c r="R49" s="147"/>
      <c r="S49" s="147"/>
      <c r="T49" s="147"/>
    </row>
    <row r="50" spans="1:20" ht="16.5" customHeight="1" x14ac:dyDescent="0.25">
      <c r="A50" s="248" t="s">
        <v>37</v>
      </c>
      <c r="B50" s="249"/>
      <c r="C50" s="249"/>
      <c r="D50" s="249"/>
      <c r="E50" s="249"/>
      <c r="F50" s="250"/>
      <c r="G50" s="188" t="s">
        <v>55</v>
      </c>
      <c r="H50" s="190"/>
      <c r="I50" s="188" t="s">
        <v>55</v>
      </c>
      <c r="J50" s="190"/>
      <c r="K50" s="52">
        <f>K47+K49</f>
        <v>3000</v>
      </c>
      <c r="Q50" s="147"/>
      <c r="R50" s="147"/>
      <c r="S50" s="147"/>
      <c r="T50" s="147"/>
    </row>
    <row r="51" spans="1:20" ht="8.25" customHeight="1" x14ac:dyDescent="0.25">
      <c r="A51" s="119"/>
      <c r="B51" s="119"/>
      <c r="C51" s="119"/>
      <c r="D51" s="119"/>
      <c r="E51" s="119"/>
      <c r="F51" s="119"/>
      <c r="G51" s="115"/>
      <c r="H51" s="115"/>
      <c r="I51" s="115"/>
      <c r="J51" s="115"/>
      <c r="K51" s="120"/>
      <c r="Q51" s="147"/>
      <c r="R51" s="147"/>
      <c r="S51" s="147"/>
      <c r="T51" s="147"/>
    </row>
    <row r="52" spans="1:20" ht="19.5" x14ac:dyDescent="0.35">
      <c r="A52" s="176" t="s">
        <v>363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Q52" s="147"/>
      <c r="R52" s="147"/>
      <c r="S52" s="147"/>
      <c r="T52" s="147"/>
    </row>
    <row r="53" spans="1:20" ht="0.7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Q53" s="147"/>
      <c r="R53" s="147"/>
      <c r="S53" s="147"/>
      <c r="T53" s="147"/>
    </row>
    <row r="54" spans="1:20" ht="17.25" customHeight="1" x14ac:dyDescent="0.35">
      <c r="A54" s="176" t="s">
        <v>132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Q54" s="147"/>
      <c r="R54" s="147"/>
      <c r="S54" s="147"/>
      <c r="T54" s="147"/>
    </row>
    <row r="55" spans="1:20" ht="5.25" customHeight="1" x14ac:dyDescent="0.25">
      <c r="Q55" s="147"/>
      <c r="R55" s="147"/>
      <c r="S55" s="147"/>
      <c r="T55" s="147"/>
    </row>
    <row r="56" spans="1:20" ht="15" customHeight="1" x14ac:dyDescent="0.25">
      <c r="A56" s="208" t="s">
        <v>27</v>
      </c>
      <c r="B56" s="204" t="s">
        <v>40</v>
      </c>
      <c r="C56" s="205"/>
      <c r="D56" s="205"/>
      <c r="E56" s="205"/>
      <c r="F56" s="178"/>
      <c r="G56" s="242" t="s">
        <v>86</v>
      </c>
      <c r="H56" s="257"/>
      <c r="I56" s="149" t="s">
        <v>82</v>
      </c>
      <c r="J56" s="184"/>
      <c r="K56" s="208" t="s">
        <v>87</v>
      </c>
      <c r="Q56" s="147"/>
      <c r="R56" s="147"/>
      <c r="S56" s="147"/>
      <c r="T56" s="147"/>
    </row>
    <row r="57" spans="1:20" ht="14.25" customHeight="1" x14ac:dyDescent="0.25">
      <c r="A57" s="209"/>
      <c r="B57" s="179"/>
      <c r="C57" s="206"/>
      <c r="D57" s="206"/>
      <c r="E57" s="206"/>
      <c r="F57" s="180"/>
      <c r="G57" s="258"/>
      <c r="H57" s="259"/>
      <c r="I57" s="150"/>
      <c r="J57" s="211"/>
      <c r="K57" s="209"/>
      <c r="Q57" s="147"/>
      <c r="R57" s="147"/>
      <c r="S57" s="147"/>
      <c r="T57" s="147"/>
    </row>
    <row r="58" spans="1:20" ht="3.75" hidden="1" customHeight="1" x14ac:dyDescent="0.25">
      <c r="A58" s="210"/>
      <c r="B58" s="181"/>
      <c r="C58" s="207"/>
      <c r="D58" s="207"/>
      <c r="E58" s="207"/>
      <c r="F58" s="182"/>
      <c r="G58" s="260"/>
      <c r="H58" s="261"/>
      <c r="I58" s="151"/>
      <c r="J58" s="186"/>
      <c r="K58" s="210"/>
      <c r="Q58" s="147"/>
      <c r="R58" s="147"/>
      <c r="S58" s="147"/>
      <c r="T58" s="147"/>
    </row>
    <row r="59" spans="1:20" ht="9.75" customHeight="1" x14ac:dyDescent="0.25">
      <c r="A59" s="12">
        <v>1</v>
      </c>
      <c r="B59" s="172">
        <v>2</v>
      </c>
      <c r="C59" s="187"/>
      <c r="D59" s="187"/>
      <c r="E59" s="187"/>
      <c r="F59" s="173"/>
      <c r="G59" s="172">
        <v>3</v>
      </c>
      <c r="H59" s="173"/>
      <c r="I59" s="172">
        <v>4</v>
      </c>
      <c r="J59" s="173"/>
      <c r="K59" s="51">
        <v>5</v>
      </c>
      <c r="Q59" s="147"/>
      <c r="R59" s="147"/>
      <c r="S59" s="147"/>
      <c r="T59" s="147"/>
    </row>
    <row r="60" spans="1:20" ht="14.25" customHeight="1" x14ac:dyDescent="0.25">
      <c r="A60" s="12">
        <v>1</v>
      </c>
      <c r="B60" s="212" t="s">
        <v>160</v>
      </c>
      <c r="C60" s="213"/>
      <c r="D60" s="213"/>
      <c r="E60" s="213"/>
      <c r="F60" s="214"/>
      <c r="G60" s="172"/>
      <c r="H60" s="173"/>
      <c r="I60" s="172"/>
      <c r="J60" s="173"/>
      <c r="K60" s="54">
        <v>0</v>
      </c>
      <c r="Q60" s="147"/>
      <c r="R60" s="147"/>
      <c r="S60" s="147"/>
      <c r="T60" s="147"/>
    </row>
    <row r="61" spans="1:20" ht="11.25" customHeight="1" x14ac:dyDescent="0.25">
      <c r="A61" s="10"/>
      <c r="B61" s="254"/>
      <c r="C61" s="255"/>
      <c r="D61" s="255"/>
      <c r="E61" s="255"/>
      <c r="F61" s="256"/>
      <c r="G61" s="172"/>
      <c r="H61" s="173"/>
      <c r="I61" s="172"/>
      <c r="J61" s="173"/>
      <c r="K61" s="51"/>
      <c r="Q61" s="147"/>
      <c r="R61" s="147"/>
      <c r="S61" s="147"/>
      <c r="T61" s="147"/>
    </row>
    <row r="62" spans="1:20" ht="16.5" customHeight="1" x14ac:dyDescent="0.25">
      <c r="A62" s="248" t="s">
        <v>37</v>
      </c>
      <c r="B62" s="249"/>
      <c r="C62" s="249"/>
      <c r="D62" s="249"/>
      <c r="E62" s="249"/>
      <c r="F62" s="250"/>
      <c r="G62" s="188" t="s">
        <v>55</v>
      </c>
      <c r="H62" s="190"/>
      <c r="I62" s="188" t="s">
        <v>55</v>
      </c>
      <c r="J62" s="190"/>
      <c r="K62" s="52">
        <f>K60</f>
        <v>0</v>
      </c>
      <c r="Q62" s="147"/>
      <c r="R62" s="147"/>
      <c r="S62" s="147"/>
      <c r="T62" s="147"/>
    </row>
    <row r="63" spans="1:20" ht="11.25" customHeight="1" x14ac:dyDescent="0.25">
      <c r="A63" s="119"/>
      <c r="B63" s="119"/>
      <c r="C63" s="119"/>
      <c r="D63" s="119"/>
      <c r="E63" s="119"/>
      <c r="F63" s="119"/>
      <c r="G63" s="115"/>
      <c r="H63" s="115"/>
      <c r="I63" s="115"/>
      <c r="J63" s="115"/>
      <c r="K63" s="120"/>
      <c r="Q63" s="147"/>
      <c r="R63" s="147"/>
      <c r="S63" s="147"/>
      <c r="T63" s="147"/>
    </row>
    <row r="64" spans="1:20" ht="27" customHeight="1" x14ac:dyDescent="0.35">
      <c r="A64" s="176" t="s">
        <v>364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Q64" s="147"/>
      <c r="R64" s="147"/>
      <c r="S64" s="147"/>
      <c r="T64" s="147"/>
    </row>
    <row r="65" spans="1:20" ht="3" customHeight="1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Q65" s="147"/>
      <c r="R65" s="147"/>
      <c r="S65" s="147"/>
      <c r="T65" s="147"/>
    </row>
    <row r="66" spans="1:20" ht="21" customHeight="1" x14ac:dyDescent="0.35">
      <c r="A66" s="176" t="s">
        <v>119</v>
      </c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Q66" s="147"/>
      <c r="R66" s="147"/>
      <c r="S66" s="147"/>
      <c r="T66" s="147"/>
    </row>
    <row r="67" spans="1:20" ht="4.5" customHeight="1" x14ac:dyDescent="0.25">
      <c r="Q67" s="147"/>
      <c r="R67" s="147"/>
      <c r="S67" s="147"/>
      <c r="T67" s="147"/>
    </row>
    <row r="68" spans="1:20" ht="21" customHeight="1" x14ac:dyDescent="0.25">
      <c r="A68" s="208" t="s">
        <v>27</v>
      </c>
      <c r="B68" s="204" t="s">
        <v>40</v>
      </c>
      <c r="C68" s="205"/>
      <c r="D68" s="205"/>
      <c r="E68" s="205"/>
      <c r="F68" s="178"/>
      <c r="G68" s="149" t="s">
        <v>424</v>
      </c>
      <c r="H68" s="184"/>
      <c r="I68" s="149" t="s">
        <v>82</v>
      </c>
      <c r="J68" s="184"/>
      <c r="K68" s="208" t="s">
        <v>87</v>
      </c>
      <c r="Q68" s="147"/>
      <c r="R68" s="147"/>
      <c r="S68" s="147"/>
      <c r="T68" s="147"/>
    </row>
    <row r="69" spans="1:20" ht="12.75" customHeight="1" x14ac:dyDescent="0.25">
      <c r="A69" s="209"/>
      <c r="B69" s="179"/>
      <c r="C69" s="206"/>
      <c r="D69" s="206"/>
      <c r="E69" s="206"/>
      <c r="F69" s="180"/>
      <c r="G69" s="150"/>
      <c r="H69" s="211"/>
      <c r="I69" s="150"/>
      <c r="J69" s="211"/>
      <c r="K69" s="209"/>
      <c r="Q69" s="147"/>
      <c r="R69" s="147"/>
      <c r="S69" s="147"/>
      <c r="T69" s="147"/>
    </row>
    <row r="70" spans="1:20" ht="21" hidden="1" customHeight="1" x14ac:dyDescent="0.25">
      <c r="A70" s="210"/>
      <c r="B70" s="181"/>
      <c r="C70" s="207"/>
      <c r="D70" s="207"/>
      <c r="E70" s="207"/>
      <c r="F70" s="182"/>
      <c r="G70" s="151"/>
      <c r="H70" s="186"/>
      <c r="I70" s="151"/>
      <c r="J70" s="186"/>
      <c r="K70" s="210"/>
      <c r="Q70" s="147"/>
      <c r="R70" s="147"/>
      <c r="S70" s="147"/>
      <c r="T70" s="147"/>
    </row>
    <row r="71" spans="1:20" ht="12" customHeight="1" x14ac:dyDescent="0.25">
      <c r="A71" s="12">
        <v>1</v>
      </c>
      <c r="B71" s="172">
        <v>2</v>
      </c>
      <c r="C71" s="187"/>
      <c r="D71" s="187"/>
      <c r="E71" s="187"/>
      <c r="F71" s="173"/>
      <c r="G71" s="172">
        <v>3</v>
      </c>
      <c r="H71" s="173"/>
      <c r="I71" s="172">
        <v>4</v>
      </c>
      <c r="J71" s="173"/>
      <c r="K71" s="51">
        <v>5</v>
      </c>
      <c r="Q71" s="147"/>
      <c r="R71" s="147"/>
      <c r="S71" s="147"/>
      <c r="T71" s="147"/>
    </row>
    <row r="72" spans="1:20" ht="18" customHeight="1" x14ac:dyDescent="0.25">
      <c r="A72" s="12">
        <v>1</v>
      </c>
      <c r="B72" s="251" t="s">
        <v>365</v>
      </c>
      <c r="C72" s="252"/>
      <c r="D72" s="252"/>
      <c r="E72" s="252"/>
      <c r="F72" s="253"/>
      <c r="G72" s="172"/>
      <c r="H72" s="173"/>
      <c r="I72" s="172"/>
      <c r="J72" s="173"/>
      <c r="K72" s="51"/>
      <c r="Q72" s="100"/>
      <c r="R72" s="100"/>
      <c r="S72" s="100"/>
      <c r="T72" s="100"/>
    </row>
    <row r="73" spans="1:20" ht="18.75" customHeight="1" x14ac:dyDescent="0.25">
      <c r="A73" s="12">
        <v>2</v>
      </c>
      <c r="B73" s="212" t="s">
        <v>161</v>
      </c>
      <c r="C73" s="213"/>
      <c r="D73" s="213"/>
      <c r="E73" s="213"/>
      <c r="F73" s="214"/>
      <c r="G73" s="172"/>
      <c r="H73" s="173"/>
      <c r="I73" s="172"/>
      <c r="J73" s="173"/>
      <c r="K73" s="54"/>
      <c r="Q73" s="147"/>
      <c r="R73" s="147"/>
      <c r="S73" s="147"/>
      <c r="T73" s="147"/>
    </row>
    <row r="74" spans="1:20" ht="16.5" customHeight="1" x14ac:dyDescent="0.25">
      <c r="A74" s="248" t="s">
        <v>37</v>
      </c>
      <c r="B74" s="249"/>
      <c r="C74" s="249"/>
      <c r="D74" s="249"/>
      <c r="E74" s="249"/>
      <c r="F74" s="250"/>
      <c r="G74" s="188" t="s">
        <v>55</v>
      </c>
      <c r="H74" s="190"/>
      <c r="I74" s="188" t="s">
        <v>55</v>
      </c>
      <c r="J74" s="190"/>
      <c r="K74" s="52"/>
      <c r="Q74" s="147"/>
      <c r="R74" s="147"/>
      <c r="S74" s="147"/>
      <c r="T74" s="147"/>
    </row>
    <row r="75" spans="1:20" ht="3.75" customHeight="1" x14ac:dyDescent="0.25">
      <c r="Q75" s="147"/>
      <c r="R75" s="147"/>
      <c r="S75" s="147"/>
      <c r="T75" s="147"/>
    </row>
    <row r="76" spans="1:20" x14ac:dyDescent="0.25">
      <c r="Q76" s="147"/>
      <c r="R76" s="147"/>
      <c r="S76" s="147"/>
      <c r="T76" s="147"/>
    </row>
    <row r="77" spans="1:20" x14ac:dyDescent="0.25">
      <c r="Q77" s="147"/>
      <c r="R77" s="147"/>
      <c r="S77" s="147"/>
      <c r="T77" s="147"/>
    </row>
    <row r="78" spans="1:20" x14ac:dyDescent="0.25">
      <c r="Q78" s="147"/>
      <c r="R78" s="147"/>
      <c r="S78" s="147"/>
      <c r="T78" s="147"/>
    </row>
    <row r="79" spans="1:20" x14ac:dyDescent="0.25">
      <c r="Q79" s="147"/>
      <c r="R79" s="147"/>
      <c r="S79" s="147"/>
      <c r="T79" s="147"/>
    </row>
    <row r="80" spans="1:20" x14ac:dyDescent="0.25">
      <c r="Q80" s="147"/>
      <c r="R80" s="147"/>
      <c r="S80" s="147"/>
      <c r="T80" s="147"/>
    </row>
    <row r="81" spans="17:20" x14ac:dyDescent="0.25">
      <c r="Q81" s="147"/>
      <c r="R81" s="147"/>
      <c r="S81" s="147"/>
      <c r="T81" s="147"/>
    </row>
    <row r="82" spans="17:20" x14ac:dyDescent="0.25">
      <c r="Q82" s="147"/>
      <c r="R82" s="147"/>
      <c r="S82" s="147"/>
      <c r="T82" s="147"/>
    </row>
    <row r="83" spans="17:20" x14ac:dyDescent="0.25">
      <c r="Q83" s="147"/>
      <c r="R83" s="147"/>
      <c r="S83" s="147"/>
      <c r="T83" s="147"/>
    </row>
    <row r="84" spans="17:20" x14ac:dyDescent="0.25">
      <c r="Q84" s="147"/>
      <c r="R84" s="147"/>
      <c r="S84" s="147"/>
      <c r="T84" s="147"/>
    </row>
    <row r="85" spans="17:20" x14ac:dyDescent="0.25">
      <c r="Q85" s="147"/>
      <c r="R85" s="147"/>
      <c r="S85" s="147"/>
      <c r="T85" s="147"/>
    </row>
    <row r="86" spans="17:20" x14ac:dyDescent="0.25">
      <c r="Q86" s="147"/>
      <c r="R86" s="147"/>
      <c r="S86" s="147"/>
      <c r="T86" s="147"/>
    </row>
    <row r="87" spans="17:20" x14ac:dyDescent="0.25">
      <c r="Q87" s="147"/>
      <c r="R87" s="147"/>
      <c r="S87" s="147"/>
      <c r="T87" s="147"/>
    </row>
    <row r="88" spans="17:20" x14ac:dyDescent="0.25">
      <c r="Q88" s="147"/>
      <c r="R88" s="147"/>
      <c r="S88" s="147"/>
      <c r="T88" s="147"/>
    </row>
    <row r="89" spans="17:20" x14ac:dyDescent="0.25">
      <c r="Q89" s="147"/>
      <c r="R89" s="147"/>
      <c r="S89" s="147"/>
      <c r="T89" s="147"/>
    </row>
    <row r="90" spans="17:20" x14ac:dyDescent="0.25">
      <c r="Q90" s="147"/>
      <c r="R90" s="147"/>
      <c r="S90" s="147"/>
      <c r="T90" s="147"/>
    </row>
    <row r="91" spans="17:20" x14ac:dyDescent="0.25">
      <c r="Q91" s="147"/>
      <c r="R91" s="147"/>
      <c r="S91" s="147"/>
      <c r="T91" s="147"/>
    </row>
    <row r="92" spans="17:20" x14ac:dyDescent="0.25">
      <c r="Q92" s="147"/>
      <c r="R92" s="147"/>
      <c r="S92" s="147"/>
      <c r="T92" s="147"/>
    </row>
    <row r="93" spans="17:20" x14ac:dyDescent="0.25">
      <c r="Q93" s="147"/>
      <c r="R93" s="147"/>
      <c r="S93" s="147"/>
      <c r="T93" s="147"/>
    </row>
    <row r="94" spans="17:20" x14ac:dyDescent="0.25">
      <c r="Q94" s="147"/>
      <c r="R94" s="147"/>
      <c r="S94" s="147"/>
      <c r="T94" s="147"/>
    </row>
    <row r="95" spans="17:20" x14ac:dyDescent="0.25">
      <c r="Q95" s="147"/>
      <c r="R95" s="147"/>
      <c r="S95" s="147"/>
      <c r="T95" s="147"/>
    </row>
    <row r="96" spans="17:20" x14ac:dyDescent="0.25">
      <c r="Q96" s="147"/>
      <c r="R96" s="147"/>
      <c r="S96" s="147"/>
      <c r="T96" s="147"/>
    </row>
    <row r="97" spans="17:20" x14ac:dyDescent="0.25">
      <c r="Q97" s="147"/>
      <c r="R97" s="147"/>
      <c r="S97" s="147"/>
      <c r="T97" s="147"/>
    </row>
    <row r="98" spans="17:20" x14ac:dyDescent="0.25">
      <c r="Q98" s="147"/>
      <c r="R98" s="147"/>
      <c r="S98" s="147"/>
      <c r="T98" s="147"/>
    </row>
    <row r="99" spans="17:20" x14ac:dyDescent="0.25">
      <c r="Q99" s="147"/>
      <c r="R99" s="147"/>
      <c r="S99" s="147"/>
      <c r="T99" s="147"/>
    </row>
    <row r="100" spans="17:20" x14ac:dyDescent="0.25">
      <c r="Q100" s="147"/>
      <c r="R100" s="147"/>
      <c r="S100" s="147"/>
      <c r="T100" s="147"/>
    </row>
    <row r="101" spans="17:20" x14ac:dyDescent="0.25">
      <c r="Q101" s="147"/>
      <c r="R101" s="147"/>
      <c r="S101" s="147"/>
      <c r="T101" s="147"/>
    </row>
    <row r="102" spans="17:20" x14ac:dyDescent="0.25">
      <c r="Q102" s="147"/>
      <c r="R102" s="147"/>
      <c r="S102" s="147"/>
      <c r="T102" s="147"/>
    </row>
    <row r="103" spans="17:20" x14ac:dyDescent="0.25">
      <c r="Q103" s="147"/>
      <c r="R103" s="147"/>
      <c r="S103" s="147"/>
      <c r="T103" s="147"/>
    </row>
    <row r="104" spans="17:20" x14ac:dyDescent="0.25">
      <c r="Q104" s="147"/>
      <c r="R104" s="147"/>
      <c r="S104" s="147"/>
      <c r="T104" s="147"/>
    </row>
    <row r="105" spans="17:20" x14ac:dyDescent="0.25">
      <c r="Q105" s="147"/>
      <c r="R105" s="147"/>
      <c r="S105" s="147"/>
      <c r="T105" s="147"/>
    </row>
    <row r="106" spans="17:20" x14ac:dyDescent="0.25">
      <c r="Q106" s="147"/>
      <c r="R106" s="147"/>
      <c r="S106" s="147"/>
      <c r="T106" s="147"/>
    </row>
    <row r="107" spans="17:20" x14ac:dyDescent="0.25">
      <c r="Q107" s="147"/>
      <c r="R107" s="147"/>
      <c r="S107" s="147"/>
      <c r="T107" s="147"/>
    </row>
    <row r="108" spans="17:20" x14ac:dyDescent="0.25">
      <c r="Q108" s="147"/>
      <c r="R108" s="147"/>
      <c r="S108" s="147"/>
      <c r="T108" s="147"/>
    </row>
    <row r="109" spans="17:20" x14ac:dyDescent="0.25">
      <c r="Q109" s="147"/>
      <c r="R109" s="147"/>
      <c r="S109" s="147"/>
      <c r="T109" s="147"/>
    </row>
    <row r="110" spans="17:20" x14ac:dyDescent="0.25">
      <c r="Q110" s="147"/>
      <c r="R110" s="147"/>
      <c r="S110" s="147"/>
      <c r="T110" s="147"/>
    </row>
    <row r="111" spans="17:20" x14ac:dyDescent="0.25">
      <c r="Q111" s="147"/>
      <c r="R111" s="147"/>
      <c r="S111" s="147"/>
      <c r="T111" s="147"/>
    </row>
    <row r="112" spans="17:20" x14ac:dyDescent="0.25">
      <c r="Q112" s="147"/>
      <c r="R112" s="147"/>
      <c r="S112" s="147"/>
      <c r="T112" s="147"/>
    </row>
    <row r="113" spans="17:20" x14ac:dyDescent="0.25">
      <c r="Q113" s="147"/>
      <c r="R113" s="147"/>
      <c r="S113" s="147"/>
      <c r="T113" s="147"/>
    </row>
    <row r="114" spans="17:20" x14ac:dyDescent="0.25">
      <c r="Q114" s="147"/>
      <c r="R114" s="147"/>
      <c r="S114" s="147"/>
      <c r="T114" s="147"/>
    </row>
    <row r="115" spans="17:20" x14ac:dyDescent="0.25">
      <c r="Q115" s="147"/>
      <c r="R115" s="147"/>
      <c r="S115" s="147"/>
      <c r="T115" s="147"/>
    </row>
    <row r="116" spans="17:20" x14ac:dyDescent="0.25">
      <c r="Q116" s="147"/>
      <c r="R116" s="147"/>
      <c r="S116" s="147"/>
      <c r="T116" s="147"/>
    </row>
    <row r="117" spans="17:20" x14ac:dyDescent="0.25">
      <c r="Q117" s="147"/>
      <c r="R117" s="147"/>
      <c r="S117" s="147"/>
      <c r="T117" s="147"/>
    </row>
    <row r="118" spans="17:20" x14ac:dyDescent="0.25">
      <c r="Q118" s="147"/>
      <c r="R118" s="147"/>
      <c r="S118" s="147"/>
      <c r="T118" s="147"/>
    </row>
    <row r="119" spans="17:20" x14ac:dyDescent="0.25">
      <c r="Q119" s="147"/>
      <c r="R119" s="147"/>
      <c r="S119" s="147"/>
      <c r="T119" s="147"/>
    </row>
    <row r="120" spans="17:20" x14ac:dyDescent="0.25">
      <c r="Q120" s="147"/>
      <c r="R120" s="147"/>
      <c r="S120" s="147"/>
      <c r="T120" s="147"/>
    </row>
    <row r="121" spans="17:20" x14ac:dyDescent="0.25">
      <c r="Q121" s="147"/>
      <c r="R121" s="147"/>
      <c r="S121" s="147"/>
      <c r="T121" s="147"/>
    </row>
    <row r="122" spans="17:20" x14ac:dyDescent="0.25">
      <c r="Q122" s="147"/>
      <c r="R122" s="147"/>
      <c r="S122" s="147"/>
      <c r="T122" s="147"/>
    </row>
    <row r="123" spans="17:20" x14ac:dyDescent="0.25">
      <c r="Q123" s="147"/>
      <c r="R123" s="147"/>
      <c r="S123" s="147"/>
      <c r="T123" s="147"/>
    </row>
    <row r="124" spans="17:20" x14ac:dyDescent="0.25">
      <c r="Q124" s="147"/>
      <c r="R124" s="147"/>
      <c r="S124" s="147"/>
      <c r="T124" s="147"/>
    </row>
    <row r="125" spans="17:20" x14ac:dyDescent="0.25">
      <c r="Q125" s="147"/>
      <c r="R125" s="147"/>
      <c r="S125" s="147"/>
      <c r="T125" s="147"/>
    </row>
    <row r="126" spans="17:20" x14ac:dyDescent="0.25">
      <c r="Q126" s="147"/>
      <c r="R126" s="147"/>
      <c r="S126" s="147"/>
      <c r="T126" s="147"/>
    </row>
    <row r="127" spans="17:20" x14ac:dyDescent="0.25">
      <c r="Q127" s="147"/>
      <c r="R127" s="147"/>
      <c r="S127" s="147"/>
      <c r="T127" s="147"/>
    </row>
    <row r="128" spans="17:20" x14ac:dyDescent="0.25">
      <c r="Q128" s="147"/>
      <c r="R128" s="147"/>
      <c r="S128" s="147"/>
      <c r="T128" s="147"/>
    </row>
    <row r="129" spans="17:20" x14ac:dyDescent="0.25">
      <c r="Q129" s="147"/>
      <c r="R129" s="147"/>
      <c r="S129" s="147"/>
      <c r="T129" s="147"/>
    </row>
    <row r="130" spans="17:20" x14ac:dyDescent="0.25">
      <c r="Q130" s="147"/>
      <c r="R130" s="147"/>
      <c r="S130" s="147"/>
      <c r="T130" s="147"/>
    </row>
    <row r="131" spans="17:20" x14ac:dyDescent="0.25">
      <c r="Q131" s="147"/>
      <c r="R131" s="147"/>
      <c r="S131" s="147"/>
      <c r="T131" s="147"/>
    </row>
    <row r="132" spans="17:20" x14ac:dyDescent="0.25">
      <c r="Q132" s="147"/>
      <c r="R132" s="147"/>
      <c r="S132" s="147"/>
      <c r="T132" s="147"/>
    </row>
    <row r="133" spans="17:20" x14ac:dyDescent="0.25">
      <c r="Q133" s="147"/>
      <c r="R133" s="147"/>
      <c r="S133" s="147"/>
      <c r="T133" s="147"/>
    </row>
    <row r="134" spans="17:20" x14ac:dyDescent="0.25">
      <c r="Q134" s="147"/>
      <c r="R134" s="147"/>
      <c r="S134" s="147"/>
      <c r="T134" s="147"/>
    </row>
    <row r="135" spans="17:20" x14ac:dyDescent="0.25">
      <c r="Q135" s="147"/>
      <c r="R135" s="147"/>
      <c r="S135" s="147"/>
      <c r="T135" s="147"/>
    </row>
    <row r="136" spans="17:20" x14ac:dyDescent="0.25">
      <c r="Q136" s="147"/>
      <c r="R136" s="147"/>
      <c r="S136" s="147"/>
      <c r="T136" s="147"/>
    </row>
    <row r="137" spans="17:20" x14ac:dyDescent="0.25">
      <c r="Q137" s="147"/>
      <c r="R137" s="147"/>
      <c r="S137" s="147"/>
      <c r="T137" s="147"/>
    </row>
    <row r="138" spans="17:20" x14ac:dyDescent="0.25">
      <c r="Q138" s="147"/>
      <c r="R138" s="147"/>
      <c r="S138" s="147"/>
      <c r="T138" s="147"/>
    </row>
    <row r="139" spans="17:20" x14ac:dyDescent="0.25">
      <c r="Q139" s="147"/>
      <c r="R139" s="147"/>
      <c r="S139" s="147"/>
      <c r="T139" s="147"/>
    </row>
    <row r="140" spans="17:20" x14ac:dyDescent="0.25">
      <c r="Q140" s="147"/>
      <c r="R140" s="147"/>
      <c r="S140" s="147"/>
      <c r="T140" s="147"/>
    </row>
    <row r="141" spans="17:20" x14ac:dyDescent="0.25">
      <c r="Q141" s="147"/>
      <c r="R141" s="147"/>
      <c r="S141" s="147"/>
      <c r="T141" s="147"/>
    </row>
    <row r="142" spans="17:20" x14ac:dyDescent="0.25">
      <c r="Q142" s="147"/>
      <c r="R142" s="147"/>
      <c r="S142" s="147"/>
      <c r="T142" s="147"/>
    </row>
    <row r="143" spans="17:20" x14ac:dyDescent="0.25">
      <c r="Q143" s="147"/>
      <c r="R143" s="147"/>
      <c r="S143" s="147"/>
      <c r="T143" s="147"/>
    </row>
    <row r="144" spans="17:20" x14ac:dyDescent="0.25">
      <c r="Q144" s="147"/>
      <c r="R144" s="147"/>
      <c r="S144" s="147"/>
      <c r="T144" s="147"/>
    </row>
    <row r="145" spans="17:20" x14ac:dyDescent="0.25">
      <c r="Q145" s="147"/>
      <c r="R145" s="147"/>
      <c r="S145" s="147"/>
      <c r="T145" s="147"/>
    </row>
    <row r="146" spans="17:20" x14ac:dyDescent="0.25">
      <c r="Q146" s="147"/>
      <c r="R146" s="147"/>
      <c r="S146" s="147"/>
      <c r="T146" s="147"/>
    </row>
    <row r="147" spans="17:20" x14ac:dyDescent="0.25">
      <c r="Q147" s="147"/>
      <c r="R147" s="147"/>
      <c r="S147" s="147"/>
      <c r="T147" s="147"/>
    </row>
    <row r="148" spans="17:20" x14ac:dyDescent="0.25">
      <c r="Q148" s="147"/>
      <c r="R148" s="147"/>
      <c r="S148" s="147"/>
      <c r="T148" s="147"/>
    </row>
    <row r="149" spans="17:20" x14ac:dyDescent="0.25">
      <c r="Q149" s="147"/>
      <c r="R149" s="147"/>
      <c r="S149" s="147"/>
      <c r="T149" s="147"/>
    </row>
    <row r="150" spans="17:20" x14ac:dyDescent="0.25">
      <c r="Q150" s="147"/>
      <c r="R150" s="147"/>
      <c r="S150" s="147"/>
      <c r="T150" s="147"/>
    </row>
    <row r="151" spans="17:20" x14ac:dyDescent="0.25">
      <c r="Q151" s="147"/>
      <c r="R151" s="147"/>
      <c r="S151" s="147"/>
      <c r="T151" s="147"/>
    </row>
    <row r="152" spans="17:20" x14ac:dyDescent="0.25">
      <c r="Q152" s="147"/>
      <c r="R152" s="147"/>
      <c r="S152" s="147"/>
      <c r="T152" s="147"/>
    </row>
    <row r="153" spans="17:20" x14ac:dyDescent="0.25">
      <c r="Q153" s="147"/>
      <c r="R153" s="147"/>
      <c r="S153" s="147"/>
      <c r="T153" s="147"/>
    </row>
    <row r="154" spans="17:20" x14ac:dyDescent="0.25">
      <c r="Q154" s="147"/>
      <c r="R154" s="147"/>
      <c r="S154" s="147"/>
      <c r="T154" s="147"/>
    </row>
    <row r="155" spans="17:20" x14ac:dyDescent="0.25">
      <c r="Q155" s="147"/>
      <c r="R155" s="147"/>
      <c r="S155" s="147"/>
      <c r="T155" s="147"/>
    </row>
    <row r="156" spans="17:20" x14ac:dyDescent="0.25">
      <c r="Q156" s="147"/>
      <c r="R156" s="147"/>
      <c r="S156" s="147"/>
      <c r="T156" s="147"/>
    </row>
    <row r="157" spans="17:20" x14ac:dyDescent="0.25">
      <c r="Q157" s="147"/>
      <c r="R157" s="147"/>
      <c r="S157" s="147"/>
      <c r="T157" s="147"/>
    </row>
    <row r="158" spans="17:20" x14ac:dyDescent="0.25">
      <c r="Q158" s="147"/>
      <c r="R158" s="147"/>
      <c r="S158" s="147"/>
      <c r="T158" s="147"/>
    </row>
    <row r="159" spans="17:20" x14ac:dyDescent="0.25">
      <c r="Q159" s="147"/>
      <c r="R159" s="147"/>
    </row>
    <row r="160" spans="17:20" x14ac:dyDescent="0.25">
      <c r="Q160" s="147"/>
      <c r="R160" s="147"/>
    </row>
    <row r="161" spans="17:18" x14ac:dyDescent="0.25">
      <c r="Q161" s="147"/>
      <c r="R161" s="147"/>
    </row>
    <row r="162" spans="17:18" x14ac:dyDescent="0.25">
      <c r="Q162" s="147"/>
      <c r="R162" s="147"/>
    </row>
    <row r="163" spans="17:18" x14ac:dyDescent="0.25">
      <c r="Q163" s="147"/>
      <c r="R163" s="147"/>
    </row>
    <row r="164" spans="17:18" x14ac:dyDescent="0.25">
      <c r="Q164" s="147"/>
      <c r="R164" s="147"/>
    </row>
    <row r="165" spans="17:18" x14ac:dyDescent="0.25">
      <c r="Q165" s="147"/>
      <c r="R165" s="147"/>
    </row>
    <row r="166" spans="17:18" x14ac:dyDescent="0.25">
      <c r="Q166" s="147"/>
      <c r="R166" s="147"/>
    </row>
    <row r="167" spans="17:18" x14ac:dyDescent="0.25">
      <c r="Q167" s="147"/>
      <c r="R167" s="147"/>
    </row>
    <row r="168" spans="17:18" x14ac:dyDescent="0.25">
      <c r="Q168" s="147"/>
      <c r="R168" s="147"/>
    </row>
    <row r="169" spans="17:18" x14ac:dyDescent="0.25">
      <c r="Q169" s="147"/>
      <c r="R169" s="147"/>
    </row>
    <row r="170" spans="17:18" x14ac:dyDescent="0.25">
      <c r="Q170" s="147"/>
      <c r="R170" s="147"/>
    </row>
    <row r="171" spans="17:18" x14ac:dyDescent="0.25">
      <c r="Q171" s="147"/>
      <c r="R171" s="147"/>
    </row>
    <row r="172" spans="17:18" x14ac:dyDescent="0.25">
      <c r="Q172" s="147"/>
      <c r="R172" s="147"/>
    </row>
    <row r="173" spans="17:18" x14ac:dyDescent="0.25">
      <c r="Q173" s="147"/>
      <c r="R173" s="147"/>
    </row>
    <row r="174" spans="17:18" x14ac:dyDescent="0.25">
      <c r="Q174" s="147"/>
      <c r="R174" s="147"/>
    </row>
    <row r="175" spans="17:18" x14ac:dyDescent="0.25">
      <c r="Q175" s="147"/>
      <c r="R175" s="147"/>
    </row>
  </sheetData>
  <mergeCells count="432"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  <mergeCell ref="Q10:R10"/>
    <mergeCell ref="S10:T10"/>
    <mergeCell ref="A11:K11"/>
    <mergeCell ref="Q11:R11"/>
    <mergeCell ref="S11:T11"/>
    <mergeCell ref="A12:K12"/>
    <mergeCell ref="Q12:R12"/>
    <mergeCell ref="S12:T12"/>
    <mergeCell ref="Q7:R7"/>
    <mergeCell ref="S7:T7"/>
    <mergeCell ref="Q8:R8"/>
    <mergeCell ref="S8:T8"/>
    <mergeCell ref="Q9:R9"/>
    <mergeCell ref="S9:T9"/>
    <mergeCell ref="A16:A18"/>
    <mergeCell ref="B16:F18"/>
    <mergeCell ref="G16:H18"/>
    <mergeCell ref="I16:J18"/>
    <mergeCell ref="K16:K18"/>
    <mergeCell ref="Q16:R16"/>
    <mergeCell ref="S16:T16"/>
    <mergeCell ref="Q17:R17"/>
    <mergeCell ref="A13:K13"/>
    <mergeCell ref="Q13:R13"/>
    <mergeCell ref="S13:T13"/>
    <mergeCell ref="A14:K14"/>
    <mergeCell ref="Q14:R14"/>
    <mergeCell ref="S14:T14"/>
    <mergeCell ref="S17:T17"/>
    <mergeCell ref="Q18:R18"/>
    <mergeCell ref="S18:T18"/>
    <mergeCell ref="B19:F19"/>
    <mergeCell ref="G19:H19"/>
    <mergeCell ref="I19:J19"/>
    <mergeCell ref="Q19:R19"/>
    <mergeCell ref="S19:T19"/>
    <mergeCell ref="Q15:R15"/>
    <mergeCell ref="S15:T15"/>
    <mergeCell ref="B20:F20"/>
    <mergeCell ref="G20:H20"/>
    <mergeCell ref="I20:J20"/>
    <mergeCell ref="Q20:R20"/>
    <mergeCell ref="S20:T20"/>
    <mergeCell ref="B21:F21"/>
    <mergeCell ref="G21:H21"/>
    <mergeCell ref="I21:J21"/>
    <mergeCell ref="Q21:R21"/>
    <mergeCell ref="S21:T21"/>
    <mergeCell ref="A24:F24"/>
    <mergeCell ref="G24:H24"/>
    <mergeCell ref="I24:J24"/>
    <mergeCell ref="Q24:R24"/>
    <mergeCell ref="S24:T24"/>
    <mergeCell ref="Q25:R25"/>
    <mergeCell ref="S25:T25"/>
    <mergeCell ref="B22:F22"/>
    <mergeCell ref="G22:H22"/>
    <mergeCell ref="I22:J22"/>
    <mergeCell ref="Q22:R22"/>
    <mergeCell ref="S22:T22"/>
    <mergeCell ref="B23:F23"/>
    <mergeCell ref="G23:H23"/>
    <mergeCell ref="I23:J23"/>
    <mergeCell ref="A29:A31"/>
    <mergeCell ref="B29:F31"/>
    <mergeCell ref="G29:H31"/>
    <mergeCell ref="I29:J31"/>
    <mergeCell ref="K29:K31"/>
    <mergeCell ref="Q29:R29"/>
    <mergeCell ref="Q26:R26"/>
    <mergeCell ref="S26:T26"/>
    <mergeCell ref="A27:K27"/>
    <mergeCell ref="Q27:R27"/>
    <mergeCell ref="S27:T27"/>
    <mergeCell ref="Q28:R28"/>
    <mergeCell ref="S28:T28"/>
    <mergeCell ref="S29:T29"/>
    <mergeCell ref="Q30:R30"/>
    <mergeCell ref="S30:T30"/>
    <mergeCell ref="Q31:R31"/>
    <mergeCell ref="S31:T31"/>
    <mergeCell ref="B32:F32"/>
    <mergeCell ref="G32:H32"/>
    <mergeCell ref="I32:J32"/>
    <mergeCell ref="Q32:R32"/>
    <mergeCell ref="S32:T32"/>
    <mergeCell ref="B33:F33"/>
    <mergeCell ref="G33:H33"/>
    <mergeCell ref="I33:J33"/>
    <mergeCell ref="Q33:R33"/>
    <mergeCell ref="S33:T33"/>
    <mergeCell ref="A34:F34"/>
    <mergeCell ref="G34:H34"/>
    <mergeCell ref="I34:J34"/>
    <mergeCell ref="Q34:R34"/>
    <mergeCell ref="S34:T34"/>
    <mergeCell ref="Q38:R38"/>
    <mergeCell ref="S38:T38"/>
    <mergeCell ref="A39:K39"/>
    <mergeCell ref="Q39:R39"/>
    <mergeCell ref="S39:T39"/>
    <mergeCell ref="Q40:R40"/>
    <mergeCell ref="S40:T40"/>
    <mergeCell ref="Q35:R35"/>
    <mergeCell ref="S35:T35"/>
    <mergeCell ref="Q36:R36"/>
    <mergeCell ref="S36:T36"/>
    <mergeCell ref="A37:K37"/>
    <mergeCell ref="Q37:R37"/>
    <mergeCell ref="S37:T37"/>
    <mergeCell ref="Q43:R43"/>
    <mergeCell ref="S43:T43"/>
    <mergeCell ref="Q44:R44"/>
    <mergeCell ref="S44:T44"/>
    <mergeCell ref="Q45:R45"/>
    <mergeCell ref="S45:T45"/>
    <mergeCell ref="A41:K41"/>
    <mergeCell ref="Q41:R41"/>
    <mergeCell ref="S41:T41"/>
    <mergeCell ref="Q42:R42"/>
    <mergeCell ref="S42:T42"/>
    <mergeCell ref="A43:A45"/>
    <mergeCell ref="B43:F45"/>
    <mergeCell ref="G43:H45"/>
    <mergeCell ref="I43:J45"/>
    <mergeCell ref="K43:K45"/>
    <mergeCell ref="B46:F46"/>
    <mergeCell ref="G46:H46"/>
    <mergeCell ref="I46:J46"/>
    <mergeCell ref="Q46:R46"/>
    <mergeCell ref="S46:T46"/>
    <mergeCell ref="B47:F47"/>
    <mergeCell ref="G47:H47"/>
    <mergeCell ref="I47:J47"/>
    <mergeCell ref="Q47:R47"/>
    <mergeCell ref="S47:T47"/>
    <mergeCell ref="A50:F50"/>
    <mergeCell ref="G50:H50"/>
    <mergeCell ref="I50:J50"/>
    <mergeCell ref="Q50:R50"/>
    <mergeCell ref="S50:T50"/>
    <mergeCell ref="Q51:R51"/>
    <mergeCell ref="S51:T51"/>
    <mergeCell ref="B48:F48"/>
    <mergeCell ref="G48:H48"/>
    <mergeCell ref="I48:J48"/>
    <mergeCell ref="Q48:R48"/>
    <mergeCell ref="S48:T48"/>
    <mergeCell ref="B49:F49"/>
    <mergeCell ref="G49:H49"/>
    <mergeCell ref="I49:J49"/>
    <mergeCell ref="Q49:R49"/>
    <mergeCell ref="S49:T49"/>
    <mergeCell ref="A56:A58"/>
    <mergeCell ref="B56:F58"/>
    <mergeCell ref="G56:H58"/>
    <mergeCell ref="I56:J58"/>
    <mergeCell ref="K56:K58"/>
    <mergeCell ref="Q56:R56"/>
    <mergeCell ref="S56:T56"/>
    <mergeCell ref="Q57:R57"/>
    <mergeCell ref="A52:K52"/>
    <mergeCell ref="Q52:R52"/>
    <mergeCell ref="S52:T52"/>
    <mergeCell ref="Q53:R53"/>
    <mergeCell ref="S53:T53"/>
    <mergeCell ref="A54:K54"/>
    <mergeCell ref="Q54:R54"/>
    <mergeCell ref="S54:T54"/>
    <mergeCell ref="S57:T57"/>
    <mergeCell ref="Q58:R58"/>
    <mergeCell ref="S58:T58"/>
    <mergeCell ref="B59:F59"/>
    <mergeCell ref="G59:H59"/>
    <mergeCell ref="I59:J59"/>
    <mergeCell ref="Q59:R59"/>
    <mergeCell ref="S59:T59"/>
    <mergeCell ref="Q55:R55"/>
    <mergeCell ref="S55:T55"/>
    <mergeCell ref="B60:F60"/>
    <mergeCell ref="G60:H60"/>
    <mergeCell ref="I60:J60"/>
    <mergeCell ref="Q60:R60"/>
    <mergeCell ref="S60:T60"/>
    <mergeCell ref="B61:F61"/>
    <mergeCell ref="G61:H61"/>
    <mergeCell ref="I61:J61"/>
    <mergeCell ref="Q61:R61"/>
    <mergeCell ref="S61:T61"/>
    <mergeCell ref="A64:K64"/>
    <mergeCell ref="Q64:R64"/>
    <mergeCell ref="S64:T64"/>
    <mergeCell ref="Q65:R65"/>
    <mergeCell ref="S65:T65"/>
    <mergeCell ref="A66:K66"/>
    <mergeCell ref="Q66:R66"/>
    <mergeCell ref="S66:T66"/>
    <mergeCell ref="A62:F62"/>
    <mergeCell ref="G62:H62"/>
    <mergeCell ref="I62:J62"/>
    <mergeCell ref="Q62:R62"/>
    <mergeCell ref="S62:T62"/>
    <mergeCell ref="Q63:R63"/>
    <mergeCell ref="S63:T63"/>
    <mergeCell ref="Q67:R67"/>
    <mergeCell ref="S67:T67"/>
    <mergeCell ref="A68:A70"/>
    <mergeCell ref="B68:F70"/>
    <mergeCell ref="G68:H70"/>
    <mergeCell ref="I68:J70"/>
    <mergeCell ref="K68:K70"/>
    <mergeCell ref="Q68:R68"/>
    <mergeCell ref="S68:T68"/>
    <mergeCell ref="Q69:R69"/>
    <mergeCell ref="B72:F72"/>
    <mergeCell ref="G72:H72"/>
    <mergeCell ref="I72:J72"/>
    <mergeCell ref="B73:F73"/>
    <mergeCell ref="G73:H73"/>
    <mergeCell ref="I73:J73"/>
    <mergeCell ref="S69:T69"/>
    <mergeCell ref="Q70:R70"/>
    <mergeCell ref="S70:T70"/>
    <mergeCell ref="B71:F71"/>
    <mergeCell ref="G71:H71"/>
    <mergeCell ref="I71:J71"/>
    <mergeCell ref="Q71:R71"/>
    <mergeCell ref="S71:T71"/>
    <mergeCell ref="Q75:R75"/>
    <mergeCell ref="S75:T75"/>
    <mergeCell ref="Q76:R76"/>
    <mergeCell ref="S76:T76"/>
    <mergeCell ref="Q77:R77"/>
    <mergeCell ref="S77:T77"/>
    <mergeCell ref="Q73:R73"/>
    <mergeCell ref="S73:T73"/>
    <mergeCell ref="A74:F74"/>
    <mergeCell ref="G74:H74"/>
    <mergeCell ref="I74:J74"/>
    <mergeCell ref="Q74:R74"/>
    <mergeCell ref="S74:T74"/>
    <mergeCell ref="Q81:R81"/>
    <mergeCell ref="S81:T81"/>
    <mergeCell ref="Q82:R82"/>
    <mergeCell ref="S82:T82"/>
    <mergeCell ref="Q83:R83"/>
    <mergeCell ref="S83:T83"/>
    <mergeCell ref="Q78:R78"/>
    <mergeCell ref="S78:T78"/>
    <mergeCell ref="Q79:R79"/>
    <mergeCell ref="S79:T79"/>
    <mergeCell ref="Q80:R80"/>
    <mergeCell ref="S80:T80"/>
    <mergeCell ref="Q87:R87"/>
    <mergeCell ref="S87:T87"/>
    <mergeCell ref="Q88:R88"/>
    <mergeCell ref="S88:T88"/>
    <mergeCell ref="Q89:R89"/>
    <mergeCell ref="S89:T89"/>
    <mergeCell ref="Q84:R84"/>
    <mergeCell ref="S84:T84"/>
    <mergeCell ref="Q85:R85"/>
    <mergeCell ref="S85:T85"/>
    <mergeCell ref="Q86:R86"/>
    <mergeCell ref="S86:T86"/>
    <mergeCell ref="Q93:R93"/>
    <mergeCell ref="S93:T93"/>
    <mergeCell ref="Q94:R94"/>
    <mergeCell ref="S94:T94"/>
    <mergeCell ref="Q95:R95"/>
    <mergeCell ref="S95:T95"/>
    <mergeCell ref="Q90:R90"/>
    <mergeCell ref="S90:T90"/>
    <mergeCell ref="Q91:R91"/>
    <mergeCell ref="S91:T91"/>
    <mergeCell ref="Q92:R92"/>
    <mergeCell ref="S92:T92"/>
    <mergeCell ref="Q99:R99"/>
    <mergeCell ref="S99:T99"/>
    <mergeCell ref="Q100:R100"/>
    <mergeCell ref="S100:T100"/>
    <mergeCell ref="Q101:R101"/>
    <mergeCell ref="S101:T101"/>
    <mergeCell ref="Q96:R96"/>
    <mergeCell ref="S96:T96"/>
    <mergeCell ref="Q97:R97"/>
    <mergeCell ref="S97:T97"/>
    <mergeCell ref="Q98:R98"/>
    <mergeCell ref="S98:T98"/>
    <mergeCell ref="Q105:R105"/>
    <mergeCell ref="S105:T105"/>
    <mergeCell ref="Q106:R106"/>
    <mergeCell ref="S106:T106"/>
    <mergeCell ref="Q107:R107"/>
    <mergeCell ref="S107:T107"/>
    <mergeCell ref="Q102:R102"/>
    <mergeCell ref="S102:T102"/>
    <mergeCell ref="Q103:R103"/>
    <mergeCell ref="S103:T103"/>
    <mergeCell ref="Q104:R104"/>
    <mergeCell ref="S104:T104"/>
    <mergeCell ref="Q111:R111"/>
    <mergeCell ref="S111:T111"/>
    <mergeCell ref="Q112:R112"/>
    <mergeCell ref="S112:T112"/>
    <mergeCell ref="Q113:R113"/>
    <mergeCell ref="S113:T113"/>
    <mergeCell ref="Q108:R108"/>
    <mergeCell ref="S108:T108"/>
    <mergeCell ref="Q109:R109"/>
    <mergeCell ref="S109:T109"/>
    <mergeCell ref="Q110:R110"/>
    <mergeCell ref="S110:T110"/>
    <mergeCell ref="Q117:R117"/>
    <mergeCell ref="S117:T117"/>
    <mergeCell ref="Q118:R118"/>
    <mergeCell ref="S118:T118"/>
    <mergeCell ref="Q119:R119"/>
    <mergeCell ref="S119:T119"/>
    <mergeCell ref="Q114:R114"/>
    <mergeCell ref="S114:T114"/>
    <mergeCell ref="Q115:R115"/>
    <mergeCell ref="S115:T115"/>
    <mergeCell ref="Q116:R116"/>
    <mergeCell ref="S116:T116"/>
    <mergeCell ref="Q123:R123"/>
    <mergeCell ref="S123:T123"/>
    <mergeCell ref="Q124:R124"/>
    <mergeCell ref="S124:T124"/>
    <mergeCell ref="Q125:R125"/>
    <mergeCell ref="S125:T125"/>
    <mergeCell ref="Q120:R120"/>
    <mergeCell ref="S120:T120"/>
    <mergeCell ref="Q121:R121"/>
    <mergeCell ref="S121:T121"/>
    <mergeCell ref="Q122:R122"/>
    <mergeCell ref="S122:T122"/>
    <mergeCell ref="Q129:R129"/>
    <mergeCell ref="S129:T129"/>
    <mergeCell ref="Q130:R130"/>
    <mergeCell ref="S130:T130"/>
    <mergeCell ref="Q131:R131"/>
    <mergeCell ref="S131:T131"/>
    <mergeCell ref="Q126:R126"/>
    <mergeCell ref="S126:T126"/>
    <mergeCell ref="Q127:R127"/>
    <mergeCell ref="S127:T127"/>
    <mergeCell ref="Q128:R128"/>
    <mergeCell ref="S128:T128"/>
    <mergeCell ref="Q135:R135"/>
    <mergeCell ref="S135:T135"/>
    <mergeCell ref="Q136:R136"/>
    <mergeCell ref="S136:T136"/>
    <mergeCell ref="Q137:R137"/>
    <mergeCell ref="S137:T137"/>
    <mergeCell ref="Q132:R132"/>
    <mergeCell ref="S132:T132"/>
    <mergeCell ref="Q133:R133"/>
    <mergeCell ref="S133:T133"/>
    <mergeCell ref="Q134:R134"/>
    <mergeCell ref="S134:T134"/>
    <mergeCell ref="Q141:R141"/>
    <mergeCell ref="S141:T141"/>
    <mergeCell ref="Q142:R142"/>
    <mergeCell ref="S142:T142"/>
    <mergeCell ref="Q143:R143"/>
    <mergeCell ref="S143:T143"/>
    <mergeCell ref="Q138:R138"/>
    <mergeCell ref="S138:T138"/>
    <mergeCell ref="Q139:R139"/>
    <mergeCell ref="S139:T139"/>
    <mergeCell ref="Q140:R140"/>
    <mergeCell ref="S140:T140"/>
    <mergeCell ref="Q147:R147"/>
    <mergeCell ref="S147:T147"/>
    <mergeCell ref="Q148:R148"/>
    <mergeCell ref="S148:T148"/>
    <mergeCell ref="Q149:R149"/>
    <mergeCell ref="S149:T149"/>
    <mergeCell ref="Q144:R144"/>
    <mergeCell ref="S144:T144"/>
    <mergeCell ref="Q145:R145"/>
    <mergeCell ref="S145:T145"/>
    <mergeCell ref="Q146:R146"/>
    <mergeCell ref="S146:T146"/>
    <mergeCell ref="Q153:R153"/>
    <mergeCell ref="S153:T153"/>
    <mergeCell ref="Q154:R154"/>
    <mergeCell ref="S154:T154"/>
    <mergeCell ref="Q155:R155"/>
    <mergeCell ref="S155:T155"/>
    <mergeCell ref="Q150:R150"/>
    <mergeCell ref="S150:T150"/>
    <mergeCell ref="Q151:R151"/>
    <mergeCell ref="S151:T151"/>
    <mergeCell ref="Q152:R152"/>
    <mergeCell ref="S152:T152"/>
    <mergeCell ref="Q159:R159"/>
    <mergeCell ref="Q160:R160"/>
    <mergeCell ref="Q161:R161"/>
    <mergeCell ref="Q162:R162"/>
    <mergeCell ref="Q163:R163"/>
    <mergeCell ref="Q164:R164"/>
    <mergeCell ref="Q156:R156"/>
    <mergeCell ref="S156:T156"/>
    <mergeCell ref="Q157:R157"/>
    <mergeCell ref="S157:T157"/>
    <mergeCell ref="Q158:R158"/>
    <mergeCell ref="S158:T158"/>
    <mergeCell ref="Q171:R171"/>
    <mergeCell ref="Q172:R172"/>
    <mergeCell ref="Q173:R173"/>
    <mergeCell ref="Q174:R174"/>
    <mergeCell ref="Q175:R175"/>
    <mergeCell ref="Q165:R165"/>
    <mergeCell ref="Q166:R166"/>
    <mergeCell ref="Q167:R167"/>
    <mergeCell ref="Q168:R168"/>
    <mergeCell ref="Q169:R169"/>
    <mergeCell ref="Q170:R170"/>
  </mergeCells>
  <pageMargins left="0.23622047244094488" right="0.23622047244094488" top="0.19685039370078741" bottom="0.19685039370078741" header="0" footer="0"/>
  <pageSetup paperSize="9" scale="93" fitToHeight="0" orientation="portrait" r:id="rId1"/>
  <rowBreaks count="2" manualBreakCount="2">
    <brk id="9" max="11" man="1"/>
    <brk id="5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14</vt:i4>
      </vt:variant>
    </vt:vector>
  </HeadingPairs>
  <TitlesOfParts>
    <vt:vector size="30" baseType="lpstr">
      <vt:lpstr>титульник</vt:lpstr>
      <vt:lpstr>Раздел 1</vt:lpstr>
      <vt:lpstr>Раздел 2</vt:lpstr>
      <vt:lpstr>Доходы, 1</vt:lpstr>
      <vt:lpstr>Доходы, 2</vt:lpstr>
      <vt:lpstr>211</vt:lpstr>
      <vt:lpstr>212</vt:lpstr>
      <vt:lpstr>213</vt:lpstr>
      <vt:lpstr>291</vt:lpstr>
      <vt:lpstr>221</vt:lpstr>
      <vt:lpstr>223</vt:lpstr>
      <vt:lpstr>225</vt:lpstr>
      <vt:lpstr>226,228</vt:lpstr>
      <vt:lpstr>310</vt:lpstr>
      <vt:lpstr>340</vt:lpstr>
      <vt:lpstr>Лист1</vt:lpstr>
      <vt:lpstr>'211'!Область_печати</vt:lpstr>
      <vt:lpstr>'212'!Область_печати</vt:lpstr>
      <vt:lpstr>'213'!Область_печати</vt:lpstr>
      <vt:lpstr>'221'!Область_печати</vt:lpstr>
      <vt:lpstr>'223'!Область_печати</vt:lpstr>
      <vt:lpstr>'225'!Область_печати</vt:lpstr>
      <vt:lpstr>'226,228'!Область_печати</vt:lpstr>
      <vt:lpstr>'291'!Область_печати</vt:lpstr>
      <vt:lpstr>'310'!Область_печати</vt:lpstr>
      <vt:lpstr>'340'!Область_печати</vt:lpstr>
      <vt:lpstr>'Доходы, 1'!Область_печати</vt:lpstr>
      <vt:lpstr>'Доходы, 2'!Область_печати</vt:lpstr>
      <vt:lpstr>'Раздел 1'!Область_печати</vt:lpstr>
      <vt:lpstr>'Раздел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2buh2</dc:creator>
  <cp:lastModifiedBy>Ивушка</cp:lastModifiedBy>
  <cp:lastPrinted>2019-12-30T05:33:59Z</cp:lastPrinted>
  <dcterms:created xsi:type="dcterms:W3CDTF">2016-12-14T05:29:09Z</dcterms:created>
  <dcterms:modified xsi:type="dcterms:W3CDTF">2019-12-30T05:52:19Z</dcterms:modified>
</cp:coreProperties>
</file>